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 defaultThemeVersion="124226"/>
  <xr:revisionPtr revIDLastSave="0" documentId="13_ncr:1_{E4C781A7-B434-4F55-9536-3D00215027B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Area" localSheetId="0">Table1!$A$1:$F$167</definedName>
  </definedNames>
  <calcPr calcId="181029"/>
</workbook>
</file>

<file path=xl/calcChain.xml><?xml version="1.0" encoding="utf-8"?>
<calcChain xmlns="http://schemas.openxmlformats.org/spreadsheetml/2006/main">
  <c r="F128" i="1" l="1"/>
  <c r="F123" i="1"/>
  <c r="F104" i="1" l="1"/>
  <c r="F73" i="1"/>
  <c r="F67" i="1"/>
  <c r="F36" i="1"/>
  <c r="F140" i="1" l="1"/>
  <c r="F129" i="1"/>
  <c r="F92" i="1" l="1"/>
  <c r="F34" i="1"/>
  <c r="F29" i="1"/>
  <c r="F166" i="1" l="1"/>
  <c r="F134" i="1"/>
  <c r="F63" i="1"/>
  <c r="F154" i="1" l="1"/>
  <c r="F122" i="1" l="1"/>
  <c r="F28" i="1" l="1"/>
  <c r="F113" i="1" l="1"/>
  <c r="F62" i="1"/>
  <c r="F60" i="1" s="1"/>
  <c r="F31" i="1"/>
  <c r="F77" i="1" l="1"/>
  <c r="F94" i="1"/>
  <c r="F116" i="1" l="1"/>
  <c r="F152" i="1"/>
  <c r="F22" i="1" l="1"/>
  <c r="F21" i="1" s="1"/>
  <c r="F165" i="1"/>
  <c r="F164" i="1" s="1"/>
  <c r="F163" i="1" s="1"/>
  <c r="F161" i="1"/>
  <c r="F160" i="1" s="1"/>
  <c r="F139" i="1"/>
  <c r="F138" i="1" s="1"/>
  <c r="F141" i="1"/>
  <c r="F145" i="1"/>
  <c r="F144" i="1" s="1"/>
  <c r="F130" i="1"/>
  <c r="F74" i="1"/>
  <c r="F78" i="1"/>
  <c r="F82" i="1"/>
  <c r="F81" i="1" s="1"/>
  <c r="F91" i="1"/>
  <c r="F93" i="1"/>
  <c r="F96" i="1"/>
  <c r="F103" i="1"/>
  <c r="F102" i="1" s="1"/>
  <c r="F109" i="1"/>
  <c r="F108" i="1" s="1"/>
  <c r="F107" i="1" s="1"/>
  <c r="F58" i="1"/>
  <c r="F57" i="1" s="1"/>
  <c r="F56" i="1" s="1"/>
  <c r="F54" i="1" s="1"/>
  <c r="F61" i="1"/>
  <c r="F52" i="1"/>
  <c r="F51" i="1" s="1"/>
  <c r="F50" i="1" s="1"/>
  <c r="F48" i="1"/>
  <c r="F47" i="1" s="1"/>
  <c r="F46" i="1" s="1"/>
  <c r="F42" i="1"/>
  <c r="F35" i="1"/>
  <c r="F27" i="1" s="1"/>
  <c r="F19" i="1"/>
  <c r="F18" i="1" s="1"/>
  <c r="F14" i="1"/>
  <c r="F13" i="1" s="1"/>
  <c r="F12" i="1" s="1"/>
  <c r="F10" i="1"/>
  <c r="F9" i="1" s="1"/>
  <c r="F8" i="1" s="1"/>
  <c r="F41" i="1" l="1"/>
  <c r="F40" i="1" s="1"/>
  <c r="F39" i="1" s="1"/>
  <c r="F121" i="1"/>
  <c r="F120" i="1" s="1"/>
  <c r="F119" i="1" s="1"/>
  <c r="F137" i="1"/>
  <c r="F90" i="1"/>
  <c r="F159" i="1"/>
  <c r="F158" i="1" s="1"/>
  <c r="F26" i="1"/>
  <c r="F17" i="1"/>
  <c r="F45" i="1"/>
  <c r="F89" i="1" l="1"/>
  <c r="F88" i="1" s="1"/>
  <c r="F136" i="1"/>
  <c r="F7" i="1"/>
  <c r="F72" i="1" l="1"/>
  <c r="F6" i="1" s="1"/>
</calcChain>
</file>

<file path=xl/sharedStrings.xml><?xml version="1.0" encoding="utf-8"?>
<sst xmlns="http://schemas.openxmlformats.org/spreadsheetml/2006/main" count="724" uniqueCount="203">
  <si>
    <t/>
  </si>
  <si>
    <t>рубли</t>
  </si>
  <si>
    <t>Наименование</t>
  </si>
  <si>
    <t>РЗ</t>
  </si>
  <si>
    <t>ПР</t>
  </si>
  <si>
    <t>ЦСР</t>
  </si>
  <si>
    <t>ВР</t>
  </si>
  <si>
    <t>Сумма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</si>
  <si>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</si>
  <si>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</si>
  <si>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</si>
  <si>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</si>
  <si>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</si>
  <si>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</si>
  <si>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</si>
  <si>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Глава муниципального образования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</si>
  <si>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</si>
  <si>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</si>
  <si>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</si>
  <si>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</si>
  <si>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</si>
  <si>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содержание органов местного самоуправления</t>
  </si>
  <si>
    <t>99 1 00 11410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</si>
  <si>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</si>
  <si>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</si>
  <si>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</si>
  <si>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</si>
  <si>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Социальная поддержка граждан в Республике Саха (Якутия) на 2012-2019 годы</t>
  </si>
  <si>
    <t>65 0 00 00000</t>
  </si>
  <si>
    <t>Ежемесячные доплаты к трудовой пенсии лицам, замещавшим муниципальные должности и должности муниципальной службы</t>
  </si>
  <si>
    <t>65 5 00 70290</t>
  </si>
  <si>
    <t>Социальное обеспечение и иные выплаты населению</t>
  </si>
  <si>
    <t>300</t>
  </si>
  <si>
    <t>Другие общегосударственные вопросы</t>
  </si>
  <si>
    <t>13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</si>
  <si>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</si>
  <si>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</si>
  <si>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</si>
  <si>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</si>
  <si>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Иные бюджетные ассигнования</t>
  </si>
  <si>
    <t>800</t>
  </si>
  <si>
    <t>НАЦИОНАЛЬНАЯ ОБОРОНА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</si>
  <si>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</si>
  <si>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</si>
  <si>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</si>
  <si>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НАЦ.БЕЗОПАСНОСТЬ И ПРАВООХРАНИТЕЛЬНАЯ ДЕЯТЕЛЬНОСТЬ</t>
  </si>
  <si>
    <t>Органы юстиции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</si>
  <si>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</si>
  <si>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</si>
  <si>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</si>
  <si>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</si>
  <si>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по предупреждению и ликвидации последствий чрезвычайных ситуаций и стихийных бедствий природного и техногенного характера</t>
  </si>
  <si>
    <t>99 5 00 91003</t>
  </si>
  <si>
    <t>НАЦИОНАЛЬНАЯ ЭКОНОМИКА</t>
  </si>
  <si>
    <t>Транспорт</t>
  </si>
  <si>
    <t>08</t>
  </si>
  <si>
    <t>Развитие транспортного комплекса Республики Саха (Якутия) на 2012-2019 годы</t>
  </si>
  <si>
    <t>Субсидирование убытков от пассажирских перевозок</t>
  </si>
  <si>
    <t>Дорожное хозяйство (дорожные фонды)</t>
  </si>
  <si>
    <t>Текущий и капитальный ремонт автомобильных дорог</t>
  </si>
  <si>
    <t>88 5 00 10010</t>
  </si>
  <si>
    <t>ЖИЛИЩНО-КОММУНАЛЬНОЕ ХОЗЯЙСТВО</t>
  </si>
  <si>
    <t>05</t>
  </si>
  <si>
    <t>Жилищное хозяйство</t>
  </si>
  <si>
    <t>Обеспечение качественным жильем на 2012 - 2019 годы</t>
  </si>
  <si>
    <t>68 0 00 00000</t>
  </si>
  <si>
    <t>Софинансирование расходных обязательств мероприятий по переселению  граждан из аварийного жилищного фонда с учетом необходимости развития малоэтажного жилищного строительства в рамках реализации республиканских адресных программ (за счет средств МБ)</t>
  </si>
  <si>
    <t>68 4 00 S4002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</si>
  <si>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</si>
  <si>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</si>
  <si>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Капитальный ремонт муниципального жилищного фонда, осуществляемый за счет средств местных бюджетов</t>
  </si>
  <si>
    <t>69 7 00 10030</t>
  </si>
  <si>
    <t>Расходы по благоустройству</t>
  </si>
  <si>
    <t>99 5 00 91011</t>
  </si>
  <si>
    <t>Благоустройство</t>
  </si>
  <si>
    <t>Содержание и ремонт объектов уличного освещения</t>
  </si>
  <si>
    <t>Организация и содержание мест захоронения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</si>
  <si>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</si>
  <si>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69 8 00 6210С</t>
  </si>
  <si>
    <t>Другие вопросы в области жилищно-коммунального хозяйства</t>
  </si>
  <si>
    <t>Расходы в области жилищно-коммунального хозяйства</t>
  </si>
  <si>
    <t>99 5 00 91009</t>
  </si>
  <si>
    <t>КУЛЬТУРА, КИНЕМАТОГРАФИЯ</t>
  </si>
  <si>
    <t>Культура</t>
  </si>
  <si>
    <t>Создание условий для духовно-культурного развития народов Якутии на 2012-2019 годы</t>
  </si>
  <si>
    <t>Расходы на обеспечение деятельности (оказание услуг) муниципальных учреждений</t>
  </si>
  <si>
    <t>Проведение и участие в конкурсах, фестивалях, организация творческих, научных, методических мероприятий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</si>
  <si>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</si>
  <si>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</si>
  <si>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</si>
  <si>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</si>
  <si>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Предоставление субсидий бюджетным, автономным учреждениям и иным некоммерческим организациям</t>
  </si>
  <si>
    <t>600</t>
  </si>
  <si>
    <t>Организация и проведение мероприятий в сфере физической культуры и массового спорта</t>
  </si>
  <si>
    <t>Расходы в области спорта и физической культуры</t>
  </si>
  <si>
    <t>99 5 00 91014</t>
  </si>
  <si>
    <t>Обслуживание госуд.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</si>
  <si>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</si>
  <si>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</si>
  <si>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99 5 00 91015</t>
  </si>
  <si>
    <t>Обслуживание государственного (муниципального) долга</t>
  </si>
  <si>
    <t>700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</si>
  <si>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</si>
  <si>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</si>
  <si>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</si>
  <si>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</si>
  <si>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</si>
  <si>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Межбюджетные трансферты</t>
  </si>
  <si>
    <t>500</t>
  </si>
  <si>
    <t>Отлов безнадзорных животных ( из РБ)</t>
  </si>
  <si>
    <t>Обеспечение проведения выборов и референдумов</t>
  </si>
  <si>
    <t>07</t>
  </si>
  <si>
    <t>Мероприятия в области предпринимательства</t>
  </si>
  <si>
    <t>ВЦП " Переселение граждан из ветхого и аварийного жилья"</t>
  </si>
  <si>
    <t>Региональная программа камитального ремонта общего имущества в многоквартирных домах, расположенных на территории РС(Я) (взнос на капитальный ремонт , доля собственников)</t>
  </si>
  <si>
    <t>69 7 00 10010</t>
  </si>
  <si>
    <t>65 5 00 70500</t>
  </si>
  <si>
    <t>Безвозмездные перечисления государственным и муниципальным организациям (ГТО)</t>
  </si>
  <si>
    <t>Социальная политика</t>
  </si>
  <si>
    <t>Муниципальные доплаты к пенсии</t>
  </si>
  <si>
    <t>10</t>
  </si>
  <si>
    <t>МЦП "Социальная поддержка населения" Мо "Посёлок Чернышвский"</t>
  </si>
  <si>
    <t>МЦП "Чернышевский, доброжелательный к детям"</t>
  </si>
  <si>
    <t>ОБРАЗОВАНИЕ</t>
  </si>
  <si>
    <t>ЦП "Развитие молодёжной политики "</t>
  </si>
  <si>
    <t>Мероприятия в области землеустроительства</t>
  </si>
  <si>
    <t>Городские мероприятия</t>
  </si>
  <si>
    <t>Возмещение расходов по ЦДОД и ДШИ</t>
  </si>
  <si>
    <t>68 4 00 10010</t>
  </si>
  <si>
    <t>ОХРАНА ОКРУЖАЮЩЕЙ СРЕДЫ</t>
  </si>
  <si>
    <t>06</t>
  </si>
  <si>
    <t>КУЛЬТУРА (Администрация)</t>
  </si>
  <si>
    <t>99 5 00 9101 3</t>
  </si>
  <si>
    <t>99 3 00 10040</t>
  </si>
  <si>
    <t>Прочие услуги</t>
  </si>
  <si>
    <t>99 5 00 1101 0</t>
  </si>
  <si>
    <t>99 5 00 9100 5</t>
  </si>
  <si>
    <t>18 6 00 1003 0</t>
  </si>
  <si>
    <t>00 0 00 0000 0</t>
  </si>
  <si>
    <t>18 5 00 1001 0</t>
  </si>
  <si>
    <t>88 5 00 1009 0</t>
  </si>
  <si>
    <t>99 5 00 9100 8</t>
  </si>
  <si>
    <t>26 3 00 1001 0</t>
  </si>
  <si>
    <t>Реконструкция электрокотельной № 12</t>
  </si>
  <si>
    <t>99 5 00 9101 1</t>
  </si>
  <si>
    <t>23 2 00 1001 0</t>
  </si>
  <si>
    <t>23 2 00 1003 0</t>
  </si>
  <si>
    <t>Формирование современной городской среды</t>
  </si>
  <si>
    <t>15 5 00 1001 0</t>
  </si>
  <si>
    <t>23 2 00 1009 0</t>
  </si>
  <si>
    <t>Выполнение работ по зимнему содержанию тротуаров и площадей</t>
  </si>
  <si>
    <t>Переселение граждан из аварийного жилищного фонда (снос строений)</t>
  </si>
  <si>
    <t>20 3 00 S400 3</t>
  </si>
  <si>
    <t>Программные расходы</t>
  </si>
  <si>
    <t>Ликвидация несанкционированных свалок</t>
  </si>
  <si>
    <t>00 0 00 00000</t>
  </si>
  <si>
    <t>99 5 00 9100 7</t>
  </si>
  <si>
    <t>29 3 00 1001 0</t>
  </si>
  <si>
    <t>Минерализованная полоса</t>
  </si>
  <si>
    <t>11 2 00 1102 0</t>
  </si>
  <si>
    <t>10 1 00 2200 1</t>
  </si>
  <si>
    <t>10 7 00 1000 1</t>
  </si>
  <si>
    <t>10 7 00 10001</t>
  </si>
  <si>
    <t>10 1 00 22001</t>
  </si>
  <si>
    <t>99 5 00 91013</t>
  </si>
  <si>
    <t>10 2 00 10002</t>
  </si>
  <si>
    <t>14 0 00 00000</t>
  </si>
  <si>
    <t>14 1 00 22001</t>
  </si>
  <si>
    <t>14 2 00 1001 0</t>
  </si>
  <si>
    <t>14 2 00 10010</t>
  </si>
  <si>
    <t>14 2 00 10020</t>
  </si>
  <si>
    <t>99 5 00 71020</t>
  </si>
  <si>
    <t>15 3 00 10010</t>
  </si>
  <si>
    <t>15 3 00 71020</t>
  </si>
  <si>
    <t>99 5 00 91019</t>
  </si>
  <si>
    <t>Расходы на исполнение судебных решений</t>
  </si>
  <si>
    <t>Уплата пени</t>
  </si>
  <si>
    <t>Представительские расходы</t>
  </si>
  <si>
    <t>99 5 00 9101 7</t>
  </si>
  <si>
    <t>10 7 00 L467 0</t>
  </si>
  <si>
    <t>10 7 00 R467 0</t>
  </si>
  <si>
    <t>99 5 00 9101 4</t>
  </si>
  <si>
    <t>Устройство узла учёта тепловой энергии ФОК "Каскад"</t>
  </si>
  <si>
    <t>99 5 00 6245 0</t>
  </si>
  <si>
    <t>99 5 00 S245 0</t>
  </si>
  <si>
    <t>10 2 00 6245 0</t>
  </si>
  <si>
    <t>10 2 00 6272 0</t>
  </si>
  <si>
    <t>10 2 00 S245 0</t>
  </si>
  <si>
    <t>10 2 00 S272 0</t>
  </si>
  <si>
    <t>14 2 00 6245 0</t>
  </si>
  <si>
    <t>14 2 00 6272 0</t>
  </si>
  <si>
    <t>14 2 00 S245 0</t>
  </si>
  <si>
    <t>14 2 00 S272 0</t>
  </si>
  <si>
    <t>Социальная поддержка населения Мо "Посёлок Чернышвский"</t>
  </si>
  <si>
    <t>99 5 00 9101 2</t>
  </si>
  <si>
    <t xml:space="preserve">Услуги по содержанию имущества (содержание и обслуживание мест захоронения) </t>
  </si>
  <si>
    <t>Распределение бюджетных ассигнований по разделам, подразделам, целевым статьям и группам видов расходов классификации расходов на 2019 год по ведомственным целевым программам</t>
  </si>
  <si>
    <t>99 5 00 9100 9</t>
  </si>
  <si>
    <t>Заработная плата и начисления на заработную плату</t>
  </si>
  <si>
    <t>12</t>
  </si>
  <si>
    <t>Проведение экспертизы МКД и жилых домов (в целях признания домов аварийными)</t>
  </si>
  <si>
    <t>23 1 00 S257 1</t>
  </si>
  <si>
    <t>Приложение № 4.1
к решению сессии ЧПСД 
№ IV-20-5 от 26.03.2019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</si>
</sst>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57">
    <xf numFmtId="0" fontId="0" fillId="0" borderId="0" xfId="0">
      <alignment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" fontId="0" fillId="0" borderId="1" xfId="0" applyNumberFormat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0" fillId="0" borderId="0" xfId="0" applyNumberFormat="1">
      <alignment vertical="top" wrapText="1"/>
    </xf>
    <xf numFmtId="0" fontId="0" fillId="4" borderId="0" xfId="0" applyFill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 wrapText="1"/>
    </xf>
    <xf numFmtId="4" fontId="0" fillId="3" borderId="1" xfId="0" applyNumberForma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0" fillId="3" borderId="0" xfId="0" applyFill="1">
      <alignment vertical="top" wrapText="1"/>
    </xf>
    <xf numFmtId="4" fontId="0" fillId="0" borderId="0" xfId="0" applyNumberFormat="1" applyAlignment="1">
      <alignment horizontal="right" vertical="top" wrapText="1"/>
    </xf>
    <xf numFmtId="4" fontId="0" fillId="0" borderId="2" xfId="0" applyNumberFormat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4" fontId="0" fillId="3" borderId="0" xfId="0" applyNumberFormat="1" applyFill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5" fillId="3" borderId="0" xfId="0" applyFont="1" applyFill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1"/>
  <sheetViews>
    <sheetView tabSelected="1" zoomScaleNormal="100" zoomScaleSheetLayoutView="100" workbookViewId="0">
      <selection sqref="A1:F167"/>
    </sheetView>
  </sheetViews>
  <sheetFormatPr defaultRowHeight="12.75" x14ac:dyDescent="0.2"/>
  <cols>
    <col min="1" max="1" width="59.83203125" customWidth="1"/>
    <col min="2" max="2" width="6.1640625" customWidth="1"/>
    <col min="3" max="3" width="6" customWidth="1"/>
    <col min="4" max="4" width="14.6640625" customWidth="1"/>
    <col min="5" max="5" width="6.6640625" customWidth="1"/>
    <col min="6" max="6" width="21" customWidth="1"/>
    <col min="7" max="7" width="11.6640625" bestFit="1" customWidth="1"/>
    <col min="8" max="8" width="13.83203125" bestFit="1" customWidth="1"/>
    <col min="9" max="9" width="12.6640625" bestFit="1" customWidth="1"/>
    <col min="10" max="10" width="11.6640625" bestFit="1" customWidth="1"/>
    <col min="11" max="11" width="20.83203125" hidden="1" customWidth="1"/>
    <col min="12" max="12" width="9.6640625" bestFit="1" customWidth="1"/>
  </cols>
  <sheetData>
    <row r="1" spans="1:11" ht="48.6" customHeight="1" x14ac:dyDescent="0.2">
      <c r="A1" s="55" t="s">
        <v>202</v>
      </c>
      <c r="B1" s="55"/>
      <c r="C1" s="55"/>
      <c r="D1" s="55"/>
      <c r="E1" s="55"/>
      <c r="F1" s="55"/>
    </row>
    <row r="2" spans="1:11" ht="21" customHeight="1" x14ac:dyDescent="0.2">
      <c r="A2" s="54"/>
      <c r="B2" s="54"/>
      <c r="C2" s="54"/>
      <c r="D2" s="54"/>
      <c r="E2" s="54"/>
      <c r="F2" s="54"/>
    </row>
    <row r="3" spans="1:11" ht="40.9" customHeight="1" x14ac:dyDescent="0.2">
      <c r="A3" s="56" t="s">
        <v>196</v>
      </c>
      <c r="B3" s="56"/>
      <c r="C3" s="56"/>
      <c r="D3" s="56"/>
      <c r="E3" s="56"/>
      <c r="F3" s="56"/>
    </row>
    <row r="4" spans="1:11" ht="22.5" customHeight="1" x14ac:dyDescent="0.2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1" t="s">
        <v>1</v>
      </c>
    </row>
    <row r="5" spans="1:11" ht="71.099999999999994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</row>
    <row r="6" spans="1:11" ht="22.7" customHeight="1" x14ac:dyDescent="0.2">
      <c r="A6" s="4" t="s">
        <v>8</v>
      </c>
      <c r="B6" s="5" t="s">
        <v>0</v>
      </c>
      <c r="C6" s="5" t="s">
        <v>0</v>
      </c>
      <c r="D6" s="5" t="s">
        <v>0</v>
      </c>
      <c r="E6" s="5" t="s">
        <v>0</v>
      </c>
      <c r="F6" s="6">
        <f>F7+F39+F45+F54+F72+F119+F136+F158+F163+F152+F116+F113+F118</f>
        <v>129430233.53</v>
      </c>
      <c r="H6" s="18"/>
      <c r="K6" s="6"/>
    </row>
    <row r="7" spans="1:11" ht="14.45" customHeight="1" x14ac:dyDescent="0.2">
      <c r="A7" s="7" t="s">
        <v>9</v>
      </c>
      <c r="B7" s="8" t="s">
        <v>10</v>
      </c>
      <c r="C7" s="8" t="s">
        <v>0</v>
      </c>
      <c r="D7" s="8" t="s">
        <v>0</v>
      </c>
      <c r="E7" s="8" t="s">
        <v>0</v>
      </c>
      <c r="F7" s="9">
        <f>F8+F12+F17+F26+F25</f>
        <v>19725607.789999999</v>
      </c>
      <c r="K7" s="9"/>
    </row>
    <row r="8" spans="1:11" ht="28.9" customHeight="1" x14ac:dyDescent="0.2">
      <c r="A8" s="7" t="s">
        <v>11</v>
      </c>
      <c r="B8" s="8" t="s">
        <v>10</v>
      </c>
      <c r="C8" s="8" t="s">
        <v>12</v>
      </c>
      <c r="D8" s="8" t="s">
        <v>0</v>
      </c>
      <c r="E8" s="8" t="s">
        <v>0</v>
      </c>
      <c r="F8" s="9">
        <f>F9</f>
        <v>1731537.95</v>
      </c>
      <c r="H8" s="18"/>
      <c r="K8" s="9"/>
    </row>
    <row r="9" spans="1:11" ht="14.45" customHeight="1" x14ac:dyDescent="0.2">
      <c r="A9" s="10" t="s">
        <v>13</v>
      </c>
      <c r="B9" s="8" t="s">
        <v>10</v>
      </c>
      <c r="C9" s="8" t="s">
        <v>12</v>
      </c>
      <c r="D9" s="8" t="s">
        <v>14</v>
      </c>
      <c r="E9" s="8" t="s">
        <v>0</v>
      </c>
      <c r="F9" s="9">
        <f>F10</f>
        <v>1731537.95</v>
      </c>
      <c r="I9" s="18"/>
      <c r="K9" s="9"/>
    </row>
    <row r="10" spans="1:11" ht="14.45" customHeight="1" x14ac:dyDescent="0.2">
      <c r="A10" s="11" t="s">
        <v>15</v>
      </c>
      <c r="B10" s="12" t="s">
        <v>10</v>
      </c>
      <c r="C10" s="12" t="s">
        <v>12</v>
      </c>
      <c r="D10" s="12" t="s">
        <v>16</v>
      </c>
      <c r="E10" s="12" t="s">
        <v>0</v>
      </c>
      <c r="F10" s="13">
        <f>F11</f>
        <v>1731537.95</v>
      </c>
      <c r="K10" s="13"/>
    </row>
    <row r="11" spans="1:11" ht="57.6" customHeight="1" x14ac:dyDescent="0.2">
      <c r="A11" s="14" t="s">
        <v>17</v>
      </c>
      <c r="B11" s="15" t="s">
        <v>10</v>
      </c>
      <c r="C11" s="15" t="s">
        <v>12</v>
      </c>
      <c r="D11" s="15" t="s">
        <v>16</v>
      </c>
      <c r="E11" s="15" t="s">
        <v>18</v>
      </c>
      <c r="F11" s="16">
        <v>1731537.95</v>
      </c>
      <c r="K11" s="16"/>
    </row>
    <row r="12" spans="1:11" ht="43.35" customHeight="1" x14ac:dyDescent="0.2">
      <c r="A12" s="7" t="s">
        <v>19</v>
      </c>
      <c r="B12" s="8" t="s">
        <v>10</v>
      </c>
      <c r="C12" s="8" t="s">
        <v>20</v>
      </c>
      <c r="D12" s="8" t="s">
        <v>0</v>
      </c>
      <c r="E12" s="8" t="s">
        <v>0</v>
      </c>
      <c r="F12" s="9">
        <f>F13</f>
        <v>37000</v>
      </c>
      <c r="I12" s="18"/>
      <c r="K12" s="9"/>
    </row>
    <row r="13" spans="1:11" ht="14.45" customHeight="1" x14ac:dyDescent="0.2">
      <c r="A13" s="10" t="s">
        <v>13</v>
      </c>
      <c r="B13" s="8" t="s">
        <v>10</v>
      </c>
      <c r="C13" s="8" t="s">
        <v>20</v>
      </c>
      <c r="D13" s="8" t="s">
        <v>14</v>
      </c>
      <c r="E13" s="8" t="s">
        <v>0</v>
      </c>
      <c r="F13" s="9">
        <f>F14</f>
        <v>37000</v>
      </c>
      <c r="K13" s="9"/>
    </row>
    <row r="14" spans="1:11" ht="14.45" customHeight="1" x14ac:dyDescent="0.2">
      <c r="A14" s="11" t="s">
        <v>21</v>
      </c>
      <c r="B14" s="12" t="s">
        <v>10</v>
      </c>
      <c r="C14" s="12" t="s">
        <v>20</v>
      </c>
      <c r="D14" s="12" t="s">
        <v>22</v>
      </c>
      <c r="E14" s="12" t="s">
        <v>0</v>
      </c>
      <c r="F14" s="13">
        <f>F15+F16</f>
        <v>37000</v>
      </c>
      <c r="K14" s="13"/>
    </row>
    <row r="15" spans="1:11" ht="57.6" hidden="1" customHeight="1" x14ac:dyDescent="0.2">
      <c r="A15" s="14" t="s">
        <v>17</v>
      </c>
      <c r="B15" s="15" t="s">
        <v>10</v>
      </c>
      <c r="C15" s="15" t="s">
        <v>20</v>
      </c>
      <c r="D15" s="15" t="s">
        <v>22</v>
      </c>
      <c r="E15" s="15" t="s">
        <v>18</v>
      </c>
      <c r="F15" s="16">
        <v>0</v>
      </c>
      <c r="K15" s="16"/>
    </row>
    <row r="16" spans="1:11" ht="28.9" customHeight="1" x14ac:dyDescent="0.2">
      <c r="A16" s="14" t="s">
        <v>23</v>
      </c>
      <c r="B16" s="15" t="s">
        <v>10</v>
      </c>
      <c r="C16" s="15" t="s">
        <v>20</v>
      </c>
      <c r="D16" s="15" t="s">
        <v>22</v>
      </c>
      <c r="E16" s="15" t="s">
        <v>24</v>
      </c>
      <c r="F16" s="16">
        <v>37000</v>
      </c>
      <c r="K16" s="16"/>
    </row>
    <row r="17" spans="1:11" ht="57.6" customHeight="1" x14ac:dyDescent="0.2">
      <c r="A17" s="7" t="s">
        <v>25</v>
      </c>
      <c r="B17" s="8" t="s">
        <v>10</v>
      </c>
      <c r="C17" s="8" t="s">
        <v>26</v>
      </c>
      <c r="D17" s="8" t="s">
        <v>0</v>
      </c>
      <c r="E17" s="8" t="s">
        <v>0</v>
      </c>
      <c r="F17" s="9">
        <f>F18+F21</f>
        <v>10512248.140000001</v>
      </c>
      <c r="K17" s="9"/>
    </row>
    <row r="18" spans="1:11" ht="28.9" hidden="1" customHeight="1" x14ac:dyDescent="0.2">
      <c r="A18" s="10" t="s">
        <v>27</v>
      </c>
      <c r="B18" s="8" t="s">
        <v>10</v>
      </c>
      <c r="C18" s="8" t="s">
        <v>26</v>
      </c>
      <c r="D18" s="8" t="s">
        <v>28</v>
      </c>
      <c r="E18" s="8" t="s">
        <v>0</v>
      </c>
      <c r="F18" s="9">
        <f>F19</f>
        <v>0</v>
      </c>
      <c r="K18" s="9"/>
    </row>
    <row r="19" spans="1:11" ht="43.35" hidden="1" customHeight="1" x14ac:dyDescent="0.2">
      <c r="A19" s="11" t="s">
        <v>29</v>
      </c>
      <c r="B19" s="12" t="s">
        <v>10</v>
      </c>
      <c r="C19" s="12" t="s">
        <v>26</v>
      </c>
      <c r="D19" s="12" t="s">
        <v>30</v>
      </c>
      <c r="E19" s="12" t="s">
        <v>0</v>
      </c>
      <c r="F19" s="13">
        <f>F20</f>
        <v>0</v>
      </c>
      <c r="K19" s="13"/>
    </row>
    <row r="20" spans="1:11" ht="14.45" hidden="1" customHeight="1" x14ac:dyDescent="0.2">
      <c r="A20" s="14" t="s">
        <v>31</v>
      </c>
      <c r="B20" s="15" t="s">
        <v>10</v>
      </c>
      <c r="C20" s="15" t="s">
        <v>26</v>
      </c>
      <c r="D20" s="15" t="s">
        <v>30</v>
      </c>
      <c r="E20" s="15" t="s">
        <v>32</v>
      </c>
      <c r="F20" s="16">
        <v>0</v>
      </c>
      <c r="K20" s="16"/>
    </row>
    <row r="21" spans="1:11" ht="14.45" customHeight="1" x14ac:dyDescent="0.2">
      <c r="A21" s="10" t="s">
        <v>13</v>
      </c>
      <c r="B21" s="8" t="s">
        <v>10</v>
      </c>
      <c r="C21" s="8" t="s">
        <v>26</v>
      </c>
      <c r="D21" s="8" t="s">
        <v>14</v>
      </c>
      <c r="E21" s="8" t="s">
        <v>0</v>
      </c>
      <c r="F21" s="9">
        <f>F22</f>
        <v>10512248.140000001</v>
      </c>
      <c r="K21" s="9"/>
    </row>
    <row r="22" spans="1:11" ht="14.45" customHeight="1" x14ac:dyDescent="0.2">
      <c r="A22" s="11" t="s">
        <v>21</v>
      </c>
      <c r="B22" s="12" t="s">
        <v>10</v>
      </c>
      <c r="C22" s="12" t="s">
        <v>26</v>
      </c>
      <c r="D22" s="12" t="s">
        <v>22</v>
      </c>
      <c r="E22" s="12" t="s">
        <v>0</v>
      </c>
      <c r="F22" s="13">
        <f>F23+F24</f>
        <v>10512248.140000001</v>
      </c>
      <c r="H22" s="18"/>
      <c r="K22" s="13"/>
    </row>
    <row r="23" spans="1:11" ht="57.6" customHeight="1" x14ac:dyDescent="0.2">
      <c r="A23" s="14" t="s">
        <v>17</v>
      </c>
      <c r="B23" s="15" t="s">
        <v>10</v>
      </c>
      <c r="C23" s="15" t="s">
        <v>26</v>
      </c>
      <c r="D23" s="15" t="s">
        <v>22</v>
      </c>
      <c r="E23" s="15" t="s">
        <v>18</v>
      </c>
      <c r="F23" s="16">
        <v>6995396.3200000003</v>
      </c>
      <c r="H23" s="18"/>
      <c r="I23" s="18"/>
      <c r="K23" s="16"/>
    </row>
    <row r="24" spans="1:11" ht="28.9" customHeight="1" x14ac:dyDescent="0.2">
      <c r="A24" s="14" t="s">
        <v>23</v>
      </c>
      <c r="B24" s="15" t="s">
        <v>10</v>
      </c>
      <c r="C24" s="15" t="s">
        <v>26</v>
      </c>
      <c r="D24" s="15" t="s">
        <v>22</v>
      </c>
      <c r="E24" s="15" t="s">
        <v>24</v>
      </c>
      <c r="F24" s="16">
        <v>3516851.82</v>
      </c>
      <c r="H24" s="18"/>
      <c r="K24" s="16"/>
    </row>
    <row r="25" spans="1:11" ht="28.9" hidden="1" customHeight="1" x14ac:dyDescent="0.2">
      <c r="A25" s="22" t="s">
        <v>110</v>
      </c>
      <c r="B25" s="20" t="s">
        <v>10</v>
      </c>
      <c r="C25" s="20" t="s">
        <v>111</v>
      </c>
      <c r="D25" s="8" t="s">
        <v>133</v>
      </c>
      <c r="E25" s="23">
        <v>200</v>
      </c>
      <c r="F25" s="24">
        <v>0</v>
      </c>
      <c r="K25" s="16"/>
    </row>
    <row r="26" spans="1:11" ht="14.45" customHeight="1" x14ac:dyDescent="0.2">
      <c r="A26" s="7" t="s">
        <v>33</v>
      </c>
      <c r="B26" s="8" t="s">
        <v>10</v>
      </c>
      <c r="C26" s="8" t="s">
        <v>34</v>
      </c>
      <c r="D26" s="8" t="s">
        <v>0</v>
      </c>
      <c r="E26" s="8" t="s">
        <v>0</v>
      </c>
      <c r="F26" s="17">
        <f>F27</f>
        <v>7444821.7000000002</v>
      </c>
      <c r="K26" s="9"/>
    </row>
    <row r="27" spans="1:11" ht="14.45" customHeight="1" x14ac:dyDescent="0.2">
      <c r="A27" s="10" t="s">
        <v>13</v>
      </c>
      <c r="B27" s="8" t="s">
        <v>10</v>
      </c>
      <c r="C27" s="8" t="s">
        <v>34</v>
      </c>
      <c r="D27" s="8" t="s">
        <v>14</v>
      </c>
      <c r="E27" s="8" t="s">
        <v>0</v>
      </c>
      <c r="F27" s="9">
        <f>F28+F31+F35+F38+F34</f>
        <v>7444821.7000000002</v>
      </c>
      <c r="K27" s="9"/>
    </row>
    <row r="28" spans="1:11" ht="14.45" customHeight="1" x14ac:dyDescent="0.2">
      <c r="A28" s="11" t="s">
        <v>21</v>
      </c>
      <c r="B28" s="12" t="s">
        <v>10</v>
      </c>
      <c r="C28" s="12" t="s">
        <v>34</v>
      </c>
      <c r="D28" s="12" t="s">
        <v>22</v>
      </c>
      <c r="E28" s="12" t="s">
        <v>0</v>
      </c>
      <c r="F28" s="13">
        <f>F29+F30</f>
        <v>123936.48</v>
      </c>
      <c r="K28" s="13"/>
    </row>
    <row r="29" spans="1:11" ht="28.9" customHeight="1" x14ac:dyDescent="0.2">
      <c r="A29" s="14" t="s">
        <v>23</v>
      </c>
      <c r="B29" s="15" t="s">
        <v>10</v>
      </c>
      <c r="C29" s="15" t="s">
        <v>34</v>
      </c>
      <c r="D29" s="25" t="s">
        <v>174</v>
      </c>
      <c r="E29" s="15" t="s">
        <v>24</v>
      </c>
      <c r="F29" s="32">
        <f>98089.48+19847</f>
        <v>117936.48</v>
      </c>
      <c r="K29" s="16"/>
    </row>
    <row r="30" spans="1:11" ht="28.9" customHeight="1" x14ac:dyDescent="0.2">
      <c r="A30" s="14" t="s">
        <v>177</v>
      </c>
      <c r="B30" s="15"/>
      <c r="C30" s="15"/>
      <c r="D30" s="25"/>
      <c r="E30" s="15">
        <v>300</v>
      </c>
      <c r="F30" s="32">
        <v>6000</v>
      </c>
      <c r="K30" s="16"/>
    </row>
    <row r="31" spans="1:11" ht="14.45" customHeight="1" x14ac:dyDescent="0.2">
      <c r="A31" s="11" t="s">
        <v>35</v>
      </c>
      <c r="B31" s="12" t="s">
        <v>10</v>
      </c>
      <c r="C31" s="12" t="s">
        <v>34</v>
      </c>
      <c r="D31" s="12" t="s">
        <v>36</v>
      </c>
      <c r="E31" s="12" t="s">
        <v>0</v>
      </c>
      <c r="F31" s="13">
        <f>F32+F33</f>
        <v>100000</v>
      </c>
      <c r="K31" s="13"/>
    </row>
    <row r="32" spans="1:11" ht="28.9" customHeight="1" x14ac:dyDescent="0.2">
      <c r="A32" s="14" t="s">
        <v>23</v>
      </c>
      <c r="B32" s="15" t="s">
        <v>10</v>
      </c>
      <c r="C32" s="15" t="s">
        <v>34</v>
      </c>
      <c r="D32" s="15" t="s">
        <v>36</v>
      </c>
      <c r="E32" s="15">
        <v>300</v>
      </c>
      <c r="F32" s="16">
        <v>100000</v>
      </c>
      <c r="K32" s="16"/>
    </row>
    <row r="33" spans="1:11" ht="28.9" hidden="1" customHeight="1" x14ac:dyDescent="0.2">
      <c r="A33" s="14" t="s">
        <v>176</v>
      </c>
      <c r="B33" s="15"/>
      <c r="C33" s="15"/>
      <c r="D33" s="15"/>
      <c r="E33" s="15">
        <v>800</v>
      </c>
      <c r="F33" s="16">
        <v>0</v>
      </c>
      <c r="K33" s="16"/>
    </row>
    <row r="34" spans="1:11" ht="28.9" customHeight="1" x14ac:dyDescent="0.2">
      <c r="A34" s="11" t="s">
        <v>175</v>
      </c>
      <c r="B34" s="12" t="s">
        <v>10</v>
      </c>
      <c r="C34" s="12" t="s">
        <v>34</v>
      </c>
      <c r="D34" s="12" t="s">
        <v>178</v>
      </c>
      <c r="E34" s="12">
        <v>800</v>
      </c>
      <c r="F34" s="13">
        <f>5000+4016417.75+39630</f>
        <v>4061047.75</v>
      </c>
      <c r="I34" s="18"/>
      <c r="K34" s="16"/>
    </row>
    <row r="35" spans="1:11" ht="28.9" customHeight="1" x14ac:dyDescent="0.2">
      <c r="A35" s="11" t="s">
        <v>37</v>
      </c>
      <c r="B35" s="12" t="s">
        <v>10</v>
      </c>
      <c r="C35" s="12" t="s">
        <v>34</v>
      </c>
      <c r="D35" s="12" t="s">
        <v>38</v>
      </c>
      <c r="E35" s="12" t="s">
        <v>0</v>
      </c>
      <c r="F35" s="13">
        <f>F36+F37</f>
        <v>3159837.47</v>
      </c>
      <c r="K35" s="13"/>
    </row>
    <row r="36" spans="1:11" ht="28.9" customHeight="1" x14ac:dyDescent="0.2">
      <c r="A36" s="14" t="s">
        <v>23</v>
      </c>
      <c r="B36" s="15" t="s">
        <v>10</v>
      </c>
      <c r="C36" s="15" t="s">
        <v>34</v>
      </c>
      <c r="D36" s="15" t="s">
        <v>38</v>
      </c>
      <c r="E36" s="15" t="s">
        <v>24</v>
      </c>
      <c r="F36" s="32">
        <f>2660919.47+109000+337414</f>
        <v>3107333.47</v>
      </c>
      <c r="K36" s="16"/>
    </row>
    <row r="37" spans="1:11" ht="14.45" customHeight="1" x14ac:dyDescent="0.2">
      <c r="A37" s="14" t="s">
        <v>39</v>
      </c>
      <c r="B37" s="15" t="s">
        <v>10</v>
      </c>
      <c r="C37" s="15" t="s">
        <v>34</v>
      </c>
      <c r="D37" s="15" t="s">
        <v>38</v>
      </c>
      <c r="E37" s="15" t="s">
        <v>40</v>
      </c>
      <c r="F37" s="32">
        <v>52504</v>
      </c>
      <c r="K37" s="16"/>
    </row>
    <row r="38" spans="1:11" ht="14.45" hidden="1" customHeight="1" x14ac:dyDescent="0.2">
      <c r="A38" s="11" t="s">
        <v>134</v>
      </c>
      <c r="B38" s="12" t="s">
        <v>10</v>
      </c>
      <c r="C38" s="12">
        <v>13</v>
      </c>
      <c r="D38" s="12" t="s">
        <v>135</v>
      </c>
      <c r="E38" s="12">
        <v>200</v>
      </c>
      <c r="F38" s="33">
        <v>0</v>
      </c>
      <c r="K38" s="16"/>
    </row>
    <row r="39" spans="1:11" ht="14.45" customHeight="1" x14ac:dyDescent="0.2">
      <c r="A39" s="7" t="s">
        <v>41</v>
      </c>
      <c r="B39" s="8" t="s">
        <v>12</v>
      </c>
      <c r="C39" s="8" t="s">
        <v>0</v>
      </c>
      <c r="D39" s="8" t="s">
        <v>0</v>
      </c>
      <c r="E39" s="8" t="s">
        <v>0</v>
      </c>
      <c r="F39" s="9">
        <f>F40</f>
        <v>687800</v>
      </c>
      <c r="K39" s="9"/>
    </row>
    <row r="40" spans="1:11" ht="14.45" customHeight="1" x14ac:dyDescent="0.2">
      <c r="A40" s="7" t="s">
        <v>42</v>
      </c>
      <c r="B40" s="8" t="s">
        <v>12</v>
      </c>
      <c r="C40" s="8" t="s">
        <v>20</v>
      </c>
      <c r="D40" s="8" t="s">
        <v>0</v>
      </c>
      <c r="E40" s="8" t="s">
        <v>0</v>
      </c>
      <c r="F40" s="9">
        <f>F41</f>
        <v>687800</v>
      </c>
      <c r="K40" s="9"/>
    </row>
    <row r="41" spans="1:11" ht="14.45" customHeight="1" x14ac:dyDescent="0.2">
      <c r="A41" s="10" t="s">
        <v>13</v>
      </c>
      <c r="B41" s="8" t="s">
        <v>12</v>
      </c>
      <c r="C41" s="8" t="s">
        <v>20</v>
      </c>
      <c r="D41" s="8" t="s">
        <v>14</v>
      </c>
      <c r="E41" s="8" t="s">
        <v>0</v>
      </c>
      <c r="F41" s="9">
        <f>F42+F44</f>
        <v>687800</v>
      </c>
      <c r="K41" s="9"/>
    </row>
    <row r="42" spans="1:11" ht="43.35" customHeight="1" x14ac:dyDescent="0.2">
      <c r="A42" s="11" t="s">
        <v>43</v>
      </c>
      <c r="B42" s="12" t="s">
        <v>12</v>
      </c>
      <c r="C42" s="12" t="s">
        <v>20</v>
      </c>
      <c r="D42" s="12" t="s">
        <v>44</v>
      </c>
      <c r="E42" s="12" t="s">
        <v>0</v>
      </c>
      <c r="F42" s="13">
        <f>F43</f>
        <v>555449.36</v>
      </c>
      <c r="K42" s="13"/>
    </row>
    <row r="43" spans="1:11" ht="57.6" customHeight="1" x14ac:dyDescent="0.2">
      <c r="A43" s="14" t="s">
        <v>17</v>
      </c>
      <c r="B43" s="15" t="s">
        <v>12</v>
      </c>
      <c r="C43" s="15" t="s">
        <v>20</v>
      </c>
      <c r="D43" s="15" t="s">
        <v>44</v>
      </c>
      <c r="E43" s="15" t="s">
        <v>18</v>
      </c>
      <c r="F43" s="16">
        <v>555449.36</v>
      </c>
      <c r="K43" s="16"/>
    </row>
    <row r="44" spans="1:11" ht="57.6" customHeight="1" x14ac:dyDescent="0.2">
      <c r="A44" s="14" t="s">
        <v>23</v>
      </c>
      <c r="B44" s="15"/>
      <c r="C44" s="15"/>
      <c r="D44" s="15"/>
      <c r="E44" s="15">
        <v>200</v>
      </c>
      <c r="F44" s="16">
        <v>132350.64000000001</v>
      </c>
      <c r="K44" s="16"/>
    </row>
    <row r="45" spans="1:11" ht="28.9" customHeight="1" x14ac:dyDescent="0.2">
      <c r="A45" s="7" t="s">
        <v>45</v>
      </c>
      <c r="B45" s="8" t="s">
        <v>20</v>
      </c>
      <c r="C45" s="8" t="s">
        <v>0</v>
      </c>
      <c r="D45" s="8" t="s">
        <v>0</v>
      </c>
      <c r="E45" s="8" t="s">
        <v>0</v>
      </c>
      <c r="F45" s="9">
        <f>F46+F50</f>
        <v>67826</v>
      </c>
      <c r="K45" s="9"/>
    </row>
    <row r="46" spans="1:11" ht="14.45" customHeight="1" x14ac:dyDescent="0.2">
      <c r="A46" s="7" t="s">
        <v>46</v>
      </c>
      <c r="B46" s="8" t="s">
        <v>20</v>
      </c>
      <c r="C46" s="8" t="s">
        <v>26</v>
      </c>
      <c r="D46" s="8" t="s">
        <v>0</v>
      </c>
      <c r="E46" s="8" t="s">
        <v>0</v>
      </c>
      <c r="F46" s="9">
        <f>F47</f>
        <v>18826</v>
      </c>
      <c r="K46" s="9"/>
    </row>
    <row r="47" spans="1:11" ht="14.45" customHeight="1" x14ac:dyDescent="0.2">
      <c r="A47" s="10" t="s">
        <v>13</v>
      </c>
      <c r="B47" s="8" t="s">
        <v>20</v>
      </c>
      <c r="C47" s="8" t="s">
        <v>26</v>
      </c>
      <c r="D47" s="8" t="s">
        <v>14</v>
      </c>
      <c r="E47" s="8" t="s">
        <v>0</v>
      </c>
      <c r="F47" s="9">
        <f>F48</f>
        <v>18826</v>
      </c>
      <c r="K47" s="9"/>
    </row>
    <row r="48" spans="1:11" ht="43.35" customHeight="1" x14ac:dyDescent="0.2">
      <c r="A48" s="11" t="s">
        <v>47</v>
      </c>
      <c r="B48" s="12" t="s">
        <v>20</v>
      </c>
      <c r="C48" s="12" t="s">
        <v>26</v>
      </c>
      <c r="D48" s="12" t="s">
        <v>48</v>
      </c>
      <c r="E48" s="12" t="s">
        <v>0</v>
      </c>
      <c r="F48" s="13">
        <f>F49</f>
        <v>18826</v>
      </c>
      <c r="K48" s="13"/>
    </row>
    <row r="49" spans="1:11" ht="28.9" customHeight="1" x14ac:dyDescent="0.2">
      <c r="A49" s="14" t="s">
        <v>23</v>
      </c>
      <c r="B49" s="15" t="s">
        <v>20</v>
      </c>
      <c r="C49" s="15" t="s">
        <v>26</v>
      </c>
      <c r="D49" s="15" t="s">
        <v>48</v>
      </c>
      <c r="E49" s="15" t="s">
        <v>24</v>
      </c>
      <c r="F49" s="16">
        <v>18826</v>
      </c>
      <c r="K49" s="16"/>
    </row>
    <row r="50" spans="1:11" ht="43.35" customHeight="1" x14ac:dyDescent="0.2">
      <c r="A50" s="7" t="s">
        <v>49</v>
      </c>
      <c r="B50" s="8" t="s">
        <v>20</v>
      </c>
      <c r="C50" s="8" t="s">
        <v>50</v>
      </c>
      <c r="D50" s="8" t="s">
        <v>0</v>
      </c>
      <c r="E50" s="8" t="s">
        <v>0</v>
      </c>
      <c r="F50" s="9">
        <f>F51</f>
        <v>49000</v>
      </c>
      <c r="K50" s="9"/>
    </row>
    <row r="51" spans="1:11" ht="14.45" customHeight="1" x14ac:dyDescent="0.2">
      <c r="A51" s="10" t="s">
        <v>13</v>
      </c>
      <c r="B51" s="8" t="s">
        <v>20</v>
      </c>
      <c r="C51" s="8" t="s">
        <v>50</v>
      </c>
      <c r="D51" s="8" t="s">
        <v>14</v>
      </c>
      <c r="E51" s="8" t="s">
        <v>0</v>
      </c>
      <c r="F51" s="9">
        <f>F52</f>
        <v>49000</v>
      </c>
      <c r="K51" s="9"/>
    </row>
    <row r="52" spans="1:11" ht="43.35" customHeight="1" x14ac:dyDescent="0.2">
      <c r="A52" s="11" t="s">
        <v>51</v>
      </c>
      <c r="B52" s="12" t="s">
        <v>20</v>
      </c>
      <c r="C52" s="12" t="s">
        <v>50</v>
      </c>
      <c r="D52" s="12" t="s">
        <v>52</v>
      </c>
      <c r="E52" s="12" t="s">
        <v>0</v>
      </c>
      <c r="F52" s="13">
        <f>F53</f>
        <v>49000</v>
      </c>
      <c r="K52" s="13"/>
    </row>
    <row r="53" spans="1:11" ht="28.9" customHeight="1" x14ac:dyDescent="0.2">
      <c r="A53" s="14" t="s">
        <v>23</v>
      </c>
      <c r="B53" s="15" t="s">
        <v>20</v>
      </c>
      <c r="C53" s="15" t="s">
        <v>50</v>
      </c>
      <c r="D53" s="15" t="s">
        <v>52</v>
      </c>
      <c r="E53" s="15" t="s">
        <v>24</v>
      </c>
      <c r="F53" s="16">
        <v>49000</v>
      </c>
      <c r="K53" s="16"/>
    </row>
    <row r="54" spans="1:11" ht="14.45" customHeight="1" x14ac:dyDescent="0.2">
      <c r="A54" s="7" t="s">
        <v>53</v>
      </c>
      <c r="B54" s="8" t="s">
        <v>26</v>
      </c>
      <c r="C54" s="8" t="s">
        <v>0</v>
      </c>
      <c r="D54" s="8" t="s">
        <v>0</v>
      </c>
      <c r="E54" s="8" t="s">
        <v>0</v>
      </c>
      <c r="F54" s="17">
        <f>F55+F56+F60+F66+F70+F71+F67</f>
        <v>25900013.719999999</v>
      </c>
      <c r="H54" s="18"/>
      <c r="K54" s="9"/>
    </row>
    <row r="55" spans="1:11" ht="14.45" customHeight="1" x14ac:dyDescent="0.2">
      <c r="A55" s="7" t="s">
        <v>109</v>
      </c>
      <c r="B55" s="8" t="s">
        <v>26</v>
      </c>
      <c r="C55" s="20" t="s">
        <v>62</v>
      </c>
      <c r="D55" s="21" t="s">
        <v>136</v>
      </c>
      <c r="E55" s="8" t="s">
        <v>0</v>
      </c>
      <c r="F55" s="9">
        <v>93378.81</v>
      </c>
      <c r="K55" s="9"/>
    </row>
    <row r="56" spans="1:11" ht="14.45" customHeight="1" x14ac:dyDescent="0.2">
      <c r="A56" s="7" t="s">
        <v>54</v>
      </c>
      <c r="B56" s="8" t="s">
        <v>26</v>
      </c>
      <c r="C56" s="8" t="s">
        <v>55</v>
      </c>
      <c r="D56" s="8" t="s">
        <v>0</v>
      </c>
      <c r="E56" s="8" t="s">
        <v>0</v>
      </c>
      <c r="F56" s="9">
        <f>F57</f>
        <v>237500</v>
      </c>
      <c r="K56" s="9"/>
    </row>
    <row r="57" spans="1:11" ht="28.9" customHeight="1" x14ac:dyDescent="0.2">
      <c r="A57" s="10" t="s">
        <v>56</v>
      </c>
      <c r="B57" s="8" t="s">
        <v>26</v>
      </c>
      <c r="C57" s="8" t="s">
        <v>55</v>
      </c>
      <c r="D57" s="8" t="s">
        <v>137</v>
      </c>
      <c r="E57" s="8" t="s">
        <v>0</v>
      </c>
      <c r="F57" s="9">
        <f>F58</f>
        <v>237500</v>
      </c>
      <c r="K57" s="9"/>
    </row>
    <row r="58" spans="1:11" ht="14.45" customHeight="1" x14ac:dyDescent="0.2">
      <c r="A58" s="11" t="s">
        <v>57</v>
      </c>
      <c r="B58" s="12" t="s">
        <v>26</v>
      </c>
      <c r="C58" s="12" t="s">
        <v>55</v>
      </c>
      <c r="D58" s="12" t="s">
        <v>137</v>
      </c>
      <c r="E58" s="12" t="s">
        <v>0</v>
      </c>
      <c r="F58" s="13">
        <f>F59</f>
        <v>237500</v>
      </c>
      <c r="K58" s="13"/>
    </row>
    <row r="59" spans="1:11" ht="14.45" customHeight="1" x14ac:dyDescent="0.2">
      <c r="A59" s="14" t="s">
        <v>39</v>
      </c>
      <c r="B59" s="15" t="s">
        <v>26</v>
      </c>
      <c r="C59" s="15" t="s">
        <v>55</v>
      </c>
      <c r="D59" s="25" t="s">
        <v>137</v>
      </c>
      <c r="E59" s="15" t="s">
        <v>40</v>
      </c>
      <c r="F59" s="16">
        <v>237500</v>
      </c>
      <c r="K59" s="16"/>
    </row>
    <row r="60" spans="1:11" ht="14.45" customHeight="1" x14ac:dyDescent="0.2">
      <c r="A60" s="7" t="s">
        <v>58</v>
      </c>
      <c r="B60" s="8" t="s">
        <v>26</v>
      </c>
      <c r="C60" s="8" t="s">
        <v>50</v>
      </c>
      <c r="D60" s="8" t="s">
        <v>0</v>
      </c>
      <c r="E60" s="8" t="s">
        <v>0</v>
      </c>
      <c r="F60" s="9">
        <f>F62+F65</f>
        <v>24900435.219999999</v>
      </c>
      <c r="K60" s="9"/>
    </row>
    <row r="61" spans="1:11" ht="28.9" customHeight="1" x14ac:dyDescent="0.2">
      <c r="A61" s="10" t="s">
        <v>56</v>
      </c>
      <c r="B61" s="8" t="s">
        <v>26</v>
      </c>
      <c r="C61" s="8" t="s">
        <v>50</v>
      </c>
      <c r="D61" s="8" t="s">
        <v>138</v>
      </c>
      <c r="E61" s="8" t="s">
        <v>0</v>
      </c>
      <c r="F61" s="9">
        <f>F62</f>
        <v>24900435.219999999</v>
      </c>
      <c r="K61" s="9"/>
    </row>
    <row r="62" spans="1:11" ht="14.45" customHeight="1" x14ac:dyDescent="0.2">
      <c r="A62" s="11" t="s">
        <v>59</v>
      </c>
      <c r="B62" s="12" t="s">
        <v>26</v>
      </c>
      <c r="C62" s="12" t="s">
        <v>50</v>
      </c>
      <c r="D62" s="12" t="s">
        <v>60</v>
      </c>
      <c r="E62" s="12" t="s">
        <v>0</v>
      </c>
      <c r="F62" s="13">
        <f>F63+F64</f>
        <v>24900435.219999999</v>
      </c>
      <c r="K62" s="13"/>
    </row>
    <row r="63" spans="1:11" ht="28.9" customHeight="1" x14ac:dyDescent="0.2">
      <c r="A63" s="14" t="s">
        <v>23</v>
      </c>
      <c r="B63" s="15" t="s">
        <v>26</v>
      </c>
      <c r="C63" s="15" t="s">
        <v>50</v>
      </c>
      <c r="D63" s="25" t="s">
        <v>139</v>
      </c>
      <c r="E63" s="15" t="s">
        <v>24</v>
      </c>
      <c r="F63" s="16">
        <f>24801435.22+99000</f>
        <v>24900435.219999999</v>
      </c>
      <c r="K63" s="16"/>
    </row>
    <row r="64" spans="1:11" ht="28.9" hidden="1" customHeight="1" x14ac:dyDescent="0.2">
      <c r="A64" s="14" t="s">
        <v>23</v>
      </c>
      <c r="B64" s="15"/>
      <c r="C64" s="15"/>
      <c r="D64" s="25" t="s">
        <v>140</v>
      </c>
      <c r="E64" s="15">
        <v>200</v>
      </c>
      <c r="F64" s="16">
        <v>0</v>
      </c>
      <c r="K64" s="16"/>
    </row>
    <row r="65" spans="1:11" ht="28.9" hidden="1" customHeight="1" x14ac:dyDescent="0.2">
      <c r="A65" s="14" t="s">
        <v>23</v>
      </c>
      <c r="B65" s="15"/>
      <c r="C65" s="15"/>
      <c r="D65" s="25" t="s">
        <v>141</v>
      </c>
      <c r="E65" s="15">
        <v>200</v>
      </c>
      <c r="F65" s="16">
        <v>0</v>
      </c>
      <c r="K65" s="16"/>
    </row>
    <row r="66" spans="1:11" ht="28.9" hidden="1" customHeight="1" x14ac:dyDescent="0.2">
      <c r="A66" s="22" t="s">
        <v>112</v>
      </c>
      <c r="B66" s="20" t="s">
        <v>26</v>
      </c>
      <c r="C66" s="20">
        <v>12</v>
      </c>
      <c r="D66" s="8" t="s">
        <v>142</v>
      </c>
      <c r="E66" s="23">
        <v>800</v>
      </c>
      <c r="F66" s="24">
        <v>0</v>
      </c>
      <c r="K66" s="16"/>
    </row>
    <row r="67" spans="1:11" s="37" customFormat="1" ht="28.9" customHeight="1" x14ac:dyDescent="0.2">
      <c r="A67" s="40" t="s">
        <v>125</v>
      </c>
      <c r="B67" s="51" t="s">
        <v>26</v>
      </c>
      <c r="C67" s="51" t="s">
        <v>199</v>
      </c>
      <c r="D67" s="21" t="s">
        <v>38</v>
      </c>
      <c r="E67" s="42">
        <v>0</v>
      </c>
      <c r="F67" s="34">
        <f>F68+F69</f>
        <v>668699.68999999994</v>
      </c>
      <c r="K67" s="32"/>
    </row>
    <row r="68" spans="1:11" s="50" customFormat="1" ht="28.9" customHeight="1" x14ac:dyDescent="0.2">
      <c r="A68" s="46" t="s">
        <v>198</v>
      </c>
      <c r="B68" s="47"/>
      <c r="C68" s="47"/>
      <c r="D68" s="48" t="s">
        <v>38</v>
      </c>
      <c r="E68" s="48">
        <v>100</v>
      </c>
      <c r="F68" s="49">
        <v>518699.69</v>
      </c>
      <c r="K68" s="49"/>
    </row>
    <row r="69" spans="1:11" s="37" customFormat="1" ht="28.9" customHeight="1" x14ac:dyDescent="0.2">
      <c r="A69" s="43" t="s">
        <v>23</v>
      </c>
      <c r="B69" s="41"/>
      <c r="C69" s="41"/>
      <c r="D69" s="48" t="s">
        <v>38</v>
      </c>
      <c r="E69" s="48">
        <v>200</v>
      </c>
      <c r="F69" s="49">
        <v>150000</v>
      </c>
      <c r="K69" s="32"/>
    </row>
    <row r="70" spans="1:11" s="37" customFormat="1" ht="28.9" hidden="1" customHeight="1" x14ac:dyDescent="0.2">
      <c r="A70" s="40" t="s">
        <v>125</v>
      </c>
      <c r="B70" s="41"/>
      <c r="C70" s="41"/>
      <c r="D70" s="21" t="s">
        <v>183</v>
      </c>
      <c r="E70" s="42">
        <v>100</v>
      </c>
      <c r="F70" s="34">
        <v>0</v>
      </c>
      <c r="K70" s="32"/>
    </row>
    <row r="71" spans="1:11" s="37" customFormat="1" ht="28.9" hidden="1" customHeight="1" x14ac:dyDescent="0.2">
      <c r="A71" s="40" t="s">
        <v>125</v>
      </c>
      <c r="B71" s="41"/>
      <c r="C71" s="41"/>
      <c r="D71" s="21" t="s">
        <v>184</v>
      </c>
      <c r="E71" s="42">
        <v>100</v>
      </c>
      <c r="F71" s="34">
        <v>0</v>
      </c>
      <c r="K71" s="32"/>
    </row>
    <row r="72" spans="1:11" s="37" customFormat="1" ht="14.45" customHeight="1" x14ac:dyDescent="0.2">
      <c r="A72" s="44" t="s">
        <v>61</v>
      </c>
      <c r="B72" s="21" t="s">
        <v>62</v>
      </c>
      <c r="C72" s="21" t="s">
        <v>0</v>
      </c>
      <c r="D72" s="21" t="s">
        <v>0</v>
      </c>
      <c r="E72" s="21" t="s">
        <v>0</v>
      </c>
      <c r="F72" s="17">
        <f>F73+F87+F88+F107</f>
        <v>20633995.309999999</v>
      </c>
      <c r="H72" s="45"/>
      <c r="K72" s="17"/>
    </row>
    <row r="73" spans="1:11" ht="14.45" customHeight="1" x14ac:dyDescent="0.2">
      <c r="A73" s="7" t="s">
        <v>63</v>
      </c>
      <c r="B73" s="8" t="s">
        <v>62</v>
      </c>
      <c r="C73" s="8" t="s">
        <v>10</v>
      </c>
      <c r="D73" s="8" t="s">
        <v>0</v>
      </c>
      <c r="E73" s="8" t="s">
        <v>0</v>
      </c>
      <c r="F73" s="9">
        <f>F80+F86</f>
        <v>900000</v>
      </c>
      <c r="K73" s="9"/>
    </row>
    <row r="74" spans="1:11" ht="14.45" hidden="1" customHeight="1" x14ac:dyDescent="0.2">
      <c r="A74" s="10" t="s">
        <v>64</v>
      </c>
      <c r="B74" s="8" t="s">
        <v>62</v>
      </c>
      <c r="C74" s="8" t="s">
        <v>10</v>
      </c>
      <c r="D74" s="8" t="s">
        <v>65</v>
      </c>
      <c r="E74" s="8" t="s">
        <v>0</v>
      </c>
      <c r="F74" s="9">
        <f>F75</f>
        <v>0</v>
      </c>
      <c r="K74" s="9"/>
    </row>
    <row r="75" spans="1:11" ht="72.599999999999994" hidden="1" customHeight="1" x14ac:dyDescent="0.2">
      <c r="A75" s="11" t="s">
        <v>66</v>
      </c>
      <c r="B75" s="12" t="s">
        <v>62</v>
      </c>
      <c r="C75" s="12" t="s">
        <v>10</v>
      </c>
      <c r="D75" s="12" t="s">
        <v>67</v>
      </c>
      <c r="E75" s="12" t="s">
        <v>0</v>
      </c>
      <c r="F75" s="13">
        <v>0</v>
      </c>
      <c r="K75" s="13"/>
    </row>
    <row r="76" spans="1:11" ht="28.9" hidden="1" customHeight="1" x14ac:dyDescent="0.2">
      <c r="A76" s="14" t="s">
        <v>23</v>
      </c>
      <c r="B76" s="15" t="s">
        <v>62</v>
      </c>
      <c r="C76" s="15" t="s">
        <v>10</v>
      </c>
      <c r="D76" s="15" t="s">
        <v>67</v>
      </c>
      <c r="E76" s="15" t="s">
        <v>24</v>
      </c>
      <c r="F76" s="16">
        <v>0</v>
      </c>
      <c r="K76" s="16"/>
    </row>
    <row r="77" spans="1:11" ht="28.9" hidden="1" customHeight="1" x14ac:dyDescent="0.2">
      <c r="A77" s="10" t="s">
        <v>68</v>
      </c>
      <c r="B77" s="8" t="s">
        <v>62</v>
      </c>
      <c r="C77" s="8" t="s">
        <v>10</v>
      </c>
      <c r="D77" s="8" t="s">
        <v>69</v>
      </c>
      <c r="E77" s="8" t="s">
        <v>0</v>
      </c>
      <c r="F77" s="9">
        <f>F79+F80</f>
        <v>750000</v>
      </c>
      <c r="K77" s="9"/>
    </row>
    <row r="78" spans="1:11" ht="28.9" hidden="1" customHeight="1" x14ac:dyDescent="0.2">
      <c r="A78" s="11" t="s">
        <v>70</v>
      </c>
      <c r="B78" s="12" t="s">
        <v>62</v>
      </c>
      <c r="C78" s="12" t="s">
        <v>10</v>
      </c>
      <c r="D78" s="12" t="s">
        <v>71</v>
      </c>
      <c r="E78" s="12" t="s">
        <v>0</v>
      </c>
      <c r="F78" s="13">
        <f>F79</f>
        <v>0</v>
      </c>
      <c r="K78" s="13"/>
    </row>
    <row r="79" spans="1:11" ht="28.9" hidden="1" customHeight="1" x14ac:dyDescent="0.2">
      <c r="A79" s="26" t="s">
        <v>113</v>
      </c>
      <c r="B79" s="15" t="s">
        <v>62</v>
      </c>
      <c r="C79" s="15" t="s">
        <v>10</v>
      </c>
      <c r="D79" s="15" t="s">
        <v>71</v>
      </c>
      <c r="E79" s="15" t="s">
        <v>24</v>
      </c>
      <c r="F79" s="16">
        <v>0</v>
      </c>
      <c r="K79" s="16"/>
    </row>
    <row r="80" spans="1:11" ht="28.9" customHeight="1" x14ac:dyDescent="0.2">
      <c r="A80" s="26" t="s">
        <v>114</v>
      </c>
      <c r="B80" s="15" t="s">
        <v>62</v>
      </c>
      <c r="C80" s="15" t="s">
        <v>10</v>
      </c>
      <c r="D80" s="25" t="s">
        <v>115</v>
      </c>
      <c r="E80" s="15" t="s">
        <v>24</v>
      </c>
      <c r="F80" s="16">
        <v>750000</v>
      </c>
      <c r="K80" s="16"/>
    </row>
    <row r="81" spans="1:11" ht="14.45" hidden="1" customHeight="1" x14ac:dyDescent="0.2">
      <c r="A81" s="10" t="s">
        <v>13</v>
      </c>
      <c r="B81" s="8" t="s">
        <v>62</v>
      </c>
      <c r="C81" s="8" t="s">
        <v>10</v>
      </c>
      <c r="D81" s="8" t="s">
        <v>14</v>
      </c>
      <c r="E81" s="8" t="s">
        <v>0</v>
      </c>
      <c r="F81" s="9">
        <f>F82</f>
        <v>0</v>
      </c>
      <c r="K81" s="9"/>
    </row>
    <row r="82" spans="1:11" ht="14.45" hidden="1" customHeight="1" x14ac:dyDescent="0.2">
      <c r="A82" s="11" t="s">
        <v>72</v>
      </c>
      <c r="B82" s="12" t="s">
        <v>62</v>
      </c>
      <c r="C82" s="12" t="s">
        <v>10</v>
      </c>
      <c r="D82" s="12" t="s">
        <v>73</v>
      </c>
      <c r="E82" s="12" t="s">
        <v>0</v>
      </c>
      <c r="F82" s="13">
        <f>F83</f>
        <v>0</v>
      </c>
      <c r="K82" s="13"/>
    </row>
    <row r="83" spans="1:11" ht="28.9" hidden="1" customHeight="1" x14ac:dyDescent="0.2">
      <c r="A83" s="14" t="s">
        <v>23</v>
      </c>
      <c r="B83" s="15" t="s">
        <v>62</v>
      </c>
      <c r="C83" s="15" t="s">
        <v>10</v>
      </c>
      <c r="D83" s="15" t="s">
        <v>73</v>
      </c>
      <c r="E83" s="15" t="s">
        <v>24</v>
      </c>
      <c r="F83" s="16">
        <v>0</v>
      </c>
      <c r="K83" s="16"/>
    </row>
    <row r="84" spans="1:11" ht="28.9" hidden="1" customHeight="1" x14ac:dyDescent="0.2">
      <c r="A84" s="14" t="s">
        <v>113</v>
      </c>
      <c r="B84" s="15" t="s">
        <v>62</v>
      </c>
      <c r="C84" s="15" t="s">
        <v>10</v>
      </c>
      <c r="D84" s="15" t="s">
        <v>128</v>
      </c>
      <c r="E84" s="15">
        <v>400</v>
      </c>
      <c r="F84" s="16">
        <v>0</v>
      </c>
      <c r="K84" s="16"/>
    </row>
    <row r="85" spans="1:11" ht="28.9" hidden="1" customHeight="1" x14ac:dyDescent="0.2">
      <c r="A85" s="26" t="s">
        <v>143</v>
      </c>
      <c r="B85" s="31" t="s">
        <v>62</v>
      </c>
      <c r="C85" s="31" t="s">
        <v>12</v>
      </c>
      <c r="D85" s="25" t="s">
        <v>144</v>
      </c>
      <c r="E85" s="15">
        <v>200</v>
      </c>
      <c r="F85" s="16">
        <v>0</v>
      </c>
      <c r="K85" s="16"/>
    </row>
    <row r="86" spans="1:11" ht="28.9" customHeight="1" x14ac:dyDescent="0.2">
      <c r="A86" s="26" t="s">
        <v>200</v>
      </c>
      <c r="B86" s="15" t="s">
        <v>62</v>
      </c>
      <c r="C86" s="15" t="s">
        <v>10</v>
      </c>
      <c r="D86" s="15" t="s">
        <v>73</v>
      </c>
      <c r="E86" s="15" t="s">
        <v>24</v>
      </c>
      <c r="F86" s="16">
        <v>150000</v>
      </c>
      <c r="K86" s="16"/>
    </row>
    <row r="87" spans="1:11" ht="28.9" customHeight="1" x14ac:dyDescent="0.2">
      <c r="A87" s="10" t="s">
        <v>143</v>
      </c>
      <c r="B87" s="8" t="s">
        <v>62</v>
      </c>
      <c r="C87" s="35" t="s">
        <v>12</v>
      </c>
      <c r="D87" s="8" t="s">
        <v>197</v>
      </c>
      <c r="E87" s="8">
        <v>200</v>
      </c>
      <c r="F87" s="9">
        <v>8246289.3799999999</v>
      </c>
      <c r="K87" s="16"/>
    </row>
    <row r="88" spans="1:11" ht="14.45" customHeight="1" x14ac:dyDescent="0.2">
      <c r="A88" s="7" t="s">
        <v>74</v>
      </c>
      <c r="B88" s="8" t="s">
        <v>62</v>
      </c>
      <c r="C88" s="8" t="s">
        <v>20</v>
      </c>
      <c r="D88" s="8" t="s">
        <v>0</v>
      </c>
      <c r="E88" s="8" t="s">
        <v>0</v>
      </c>
      <c r="F88" s="9">
        <f>F89+F102+F106</f>
        <v>6893153.2700000005</v>
      </c>
      <c r="H88" s="18"/>
      <c r="K88" s="9"/>
    </row>
    <row r="89" spans="1:11" ht="14.45" customHeight="1" x14ac:dyDescent="0.2">
      <c r="A89" s="7" t="s">
        <v>153</v>
      </c>
      <c r="B89" s="8"/>
      <c r="C89" s="8"/>
      <c r="D89" s="8"/>
      <c r="E89" s="8"/>
      <c r="F89" s="9">
        <f>F90+F98+F99+F100+F101+F105</f>
        <v>1206282.6600000001</v>
      </c>
      <c r="K89" s="9"/>
    </row>
    <row r="90" spans="1:11" ht="28.9" customHeight="1" x14ac:dyDescent="0.2">
      <c r="A90" s="10" t="s">
        <v>68</v>
      </c>
      <c r="B90" s="8" t="s">
        <v>62</v>
      </c>
      <c r="C90" s="8" t="s">
        <v>20</v>
      </c>
      <c r="D90" s="8" t="s">
        <v>69</v>
      </c>
      <c r="E90" s="8" t="s">
        <v>0</v>
      </c>
      <c r="F90" s="9">
        <f>F91+F93+F96</f>
        <v>1101282.6600000001</v>
      </c>
      <c r="G90" s="18"/>
      <c r="K90" s="9"/>
    </row>
    <row r="91" spans="1:11" ht="14.45" customHeight="1" x14ac:dyDescent="0.2">
      <c r="A91" s="11" t="s">
        <v>75</v>
      </c>
      <c r="B91" s="12" t="s">
        <v>62</v>
      </c>
      <c r="C91" s="12" t="s">
        <v>20</v>
      </c>
      <c r="D91" s="12" t="s">
        <v>145</v>
      </c>
      <c r="E91" s="12" t="s">
        <v>0</v>
      </c>
      <c r="F91" s="13">
        <f>F92</f>
        <v>1031282.66</v>
      </c>
      <c r="H91" s="18"/>
      <c r="K91" s="13"/>
    </row>
    <row r="92" spans="1:11" ht="28.9" customHeight="1" x14ac:dyDescent="0.2">
      <c r="A92" s="14" t="s">
        <v>23</v>
      </c>
      <c r="B92" s="15" t="s">
        <v>62</v>
      </c>
      <c r="C92" s="15" t="s">
        <v>20</v>
      </c>
      <c r="D92" s="25" t="s">
        <v>145</v>
      </c>
      <c r="E92" s="15" t="s">
        <v>24</v>
      </c>
      <c r="F92" s="32">
        <f>948782.66+82500</f>
        <v>1031282.66</v>
      </c>
      <c r="K92" s="16"/>
    </row>
    <row r="93" spans="1:11" ht="14.45" customHeight="1" x14ac:dyDescent="0.2">
      <c r="A93" s="11" t="s">
        <v>76</v>
      </c>
      <c r="B93" s="12" t="s">
        <v>62</v>
      </c>
      <c r="C93" s="12" t="s">
        <v>20</v>
      </c>
      <c r="D93" s="12" t="s">
        <v>146</v>
      </c>
      <c r="E93" s="12" t="s">
        <v>0</v>
      </c>
      <c r="F93" s="33">
        <f>F94</f>
        <v>70000</v>
      </c>
      <c r="G93" s="37"/>
      <c r="K93" s="13"/>
    </row>
    <row r="94" spans="1:11" ht="28.9" customHeight="1" x14ac:dyDescent="0.2">
      <c r="A94" s="14" t="s">
        <v>23</v>
      </c>
      <c r="B94" s="15" t="s">
        <v>62</v>
      </c>
      <c r="C94" s="15" t="s">
        <v>20</v>
      </c>
      <c r="D94" s="15" t="s">
        <v>146</v>
      </c>
      <c r="E94" s="15" t="s">
        <v>24</v>
      </c>
      <c r="F94" s="32">
        <f>70000</f>
        <v>70000</v>
      </c>
      <c r="K94" s="16"/>
    </row>
    <row r="95" spans="1:11" ht="28.9" hidden="1" customHeight="1" x14ac:dyDescent="0.2">
      <c r="A95" s="22" t="s">
        <v>23</v>
      </c>
      <c r="B95" s="23" t="s">
        <v>62</v>
      </c>
      <c r="C95" s="23" t="s">
        <v>20</v>
      </c>
      <c r="D95" s="23" t="s">
        <v>116</v>
      </c>
      <c r="E95" s="23" t="s">
        <v>24</v>
      </c>
      <c r="F95" s="34">
        <v>0</v>
      </c>
      <c r="K95" s="16"/>
    </row>
    <row r="96" spans="1:11" ht="57.6" hidden="1" customHeight="1" x14ac:dyDescent="0.2">
      <c r="A96" s="11" t="s">
        <v>77</v>
      </c>
      <c r="B96" s="12" t="s">
        <v>62</v>
      </c>
      <c r="C96" s="12" t="s">
        <v>20</v>
      </c>
      <c r="D96" s="12" t="s">
        <v>78</v>
      </c>
      <c r="E96" s="12" t="s">
        <v>0</v>
      </c>
      <c r="F96" s="33">
        <f>F97</f>
        <v>0</v>
      </c>
      <c r="G96" s="19"/>
      <c r="K96" s="13"/>
    </row>
    <row r="97" spans="1:11" ht="28.9" hidden="1" customHeight="1" x14ac:dyDescent="0.2">
      <c r="A97" s="14" t="s">
        <v>23</v>
      </c>
      <c r="B97" s="15" t="s">
        <v>62</v>
      </c>
      <c r="C97" s="15" t="s">
        <v>20</v>
      </c>
      <c r="D97" s="15" t="s">
        <v>78</v>
      </c>
      <c r="E97" s="15" t="s">
        <v>24</v>
      </c>
      <c r="F97" s="32">
        <v>0</v>
      </c>
      <c r="K97" s="16"/>
    </row>
    <row r="98" spans="1:11" ht="28.9" customHeight="1" x14ac:dyDescent="0.2">
      <c r="A98" s="26" t="s">
        <v>195</v>
      </c>
      <c r="B98" s="15" t="s">
        <v>62</v>
      </c>
      <c r="C98" s="15" t="s">
        <v>20</v>
      </c>
      <c r="D98" s="25" t="s">
        <v>146</v>
      </c>
      <c r="E98" s="15" t="s">
        <v>24</v>
      </c>
      <c r="F98" s="32">
        <v>105000</v>
      </c>
      <c r="K98" s="16"/>
    </row>
    <row r="99" spans="1:11" ht="28.9" hidden="1" customHeight="1" x14ac:dyDescent="0.2">
      <c r="A99" s="26" t="s">
        <v>147</v>
      </c>
      <c r="B99" s="15"/>
      <c r="C99" s="15"/>
      <c r="D99" s="25" t="s">
        <v>148</v>
      </c>
      <c r="E99" s="15">
        <v>200</v>
      </c>
      <c r="F99" s="32">
        <v>0</v>
      </c>
      <c r="K99" s="16"/>
    </row>
    <row r="100" spans="1:11" ht="28.9" hidden="1" customHeight="1" x14ac:dyDescent="0.2">
      <c r="A100" s="26" t="s">
        <v>150</v>
      </c>
      <c r="B100" s="15"/>
      <c r="C100" s="15"/>
      <c r="D100" s="25" t="s">
        <v>149</v>
      </c>
      <c r="E100" s="15">
        <v>200</v>
      </c>
      <c r="F100" s="32">
        <v>0</v>
      </c>
      <c r="K100" s="16"/>
    </row>
    <row r="101" spans="1:11" ht="28.9" hidden="1" customHeight="1" x14ac:dyDescent="0.2">
      <c r="A101" s="26" t="s">
        <v>151</v>
      </c>
      <c r="B101" s="15"/>
      <c r="C101" s="15"/>
      <c r="D101" s="25" t="s">
        <v>152</v>
      </c>
      <c r="E101" s="15">
        <v>200</v>
      </c>
      <c r="F101" s="32">
        <v>0</v>
      </c>
      <c r="K101" s="16"/>
    </row>
    <row r="102" spans="1:11" ht="14.45" customHeight="1" x14ac:dyDescent="0.2">
      <c r="A102" s="10" t="s">
        <v>13</v>
      </c>
      <c r="B102" s="8" t="s">
        <v>62</v>
      </c>
      <c r="C102" s="8" t="s">
        <v>20</v>
      </c>
      <c r="D102" s="12" t="s">
        <v>73</v>
      </c>
      <c r="E102" s="8" t="s">
        <v>0</v>
      </c>
      <c r="F102" s="9">
        <f>F103</f>
        <v>4561870.6100000003</v>
      </c>
      <c r="K102" s="9"/>
    </row>
    <row r="103" spans="1:11" ht="14.45" customHeight="1" x14ac:dyDescent="0.2">
      <c r="A103" s="11" t="s">
        <v>72</v>
      </c>
      <c r="B103" s="12" t="s">
        <v>62</v>
      </c>
      <c r="C103" s="12" t="s">
        <v>20</v>
      </c>
      <c r="D103" s="12" t="s">
        <v>73</v>
      </c>
      <c r="E103" s="12" t="s">
        <v>0</v>
      </c>
      <c r="F103" s="13">
        <f>F104</f>
        <v>4561870.6100000003</v>
      </c>
      <c r="K103" s="13"/>
    </row>
    <row r="104" spans="1:11" ht="28.9" customHeight="1" x14ac:dyDescent="0.2">
      <c r="A104" s="14" t="s">
        <v>23</v>
      </c>
      <c r="B104" s="15" t="s">
        <v>62</v>
      </c>
      <c r="C104" s="15" t="s">
        <v>20</v>
      </c>
      <c r="D104" s="15" t="s">
        <v>73</v>
      </c>
      <c r="E104" s="15" t="s">
        <v>24</v>
      </c>
      <c r="F104" s="16">
        <f>1999000.61+500000+540000+1522870</f>
        <v>4561870.6100000003</v>
      </c>
      <c r="K104" s="16"/>
    </row>
    <row r="105" spans="1:11" ht="28.9" hidden="1" customHeight="1" x14ac:dyDescent="0.2">
      <c r="A105" s="10" t="s">
        <v>147</v>
      </c>
      <c r="B105" s="8" t="s">
        <v>62</v>
      </c>
      <c r="C105" s="8" t="s">
        <v>20</v>
      </c>
      <c r="D105" s="8" t="s">
        <v>148</v>
      </c>
      <c r="E105" s="8">
        <v>200</v>
      </c>
      <c r="F105" s="9">
        <v>0</v>
      </c>
      <c r="K105" s="16"/>
    </row>
    <row r="106" spans="1:11" ht="28.9" customHeight="1" x14ac:dyDescent="0.2">
      <c r="A106" s="10" t="s">
        <v>23</v>
      </c>
      <c r="B106" s="8" t="s">
        <v>62</v>
      </c>
      <c r="C106" s="8" t="s">
        <v>20</v>
      </c>
      <c r="D106" s="8" t="s">
        <v>201</v>
      </c>
      <c r="E106" s="8">
        <v>200</v>
      </c>
      <c r="F106" s="9">
        <v>1125000</v>
      </c>
      <c r="K106" s="16"/>
    </row>
    <row r="107" spans="1:11" ht="28.9" customHeight="1" x14ac:dyDescent="0.2">
      <c r="A107" s="7" t="s">
        <v>79</v>
      </c>
      <c r="B107" s="8" t="s">
        <v>62</v>
      </c>
      <c r="C107" s="8" t="s">
        <v>62</v>
      </c>
      <c r="D107" s="8" t="s">
        <v>0</v>
      </c>
      <c r="E107" s="8" t="s">
        <v>0</v>
      </c>
      <c r="F107" s="9">
        <f>F108</f>
        <v>4594552.66</v>
      </c>
      <c r="K107" s="9"/>
    </row>
    <row r="108" spans="1:11" ht="14.45" customHeight="1" x14ac:dyDescent="0.2">
      <c r="A108" s="10" t="s">
        <v>13</v>
      </c>
      <c r="B108" s="8" t="s">
        <v>62</v>
      </c>
      <c r="C108" s="8" t="s">
        <v>62</v>
      </c>
      <c r="D108" s="8" t="s">
        <v>14</v>
      </c>
      <c r="E108" s="8" t="s">
        <v>0</v>
      </c>
      <c r="F108" s="9">
        <f>F109</f>
        <v>4594552.66</v>
      </c>
      <c r="K108" s="9"/>
    </row>
    <row r="109" spans="1:11" ht="14.45" customHeight="1" x14ac:dyDescent="0.2">
      <c r="A109" s="11" t="s">
        <v>80</v>
      </c>
      <c r="B109" s="12" t="s">
        <v>62</v>
      </c>
      <c r="C109" s="12" t="s">
        <v>62</v>
      </c>
      <c r="D109" s="12" t="s">
        <v>81</v>
      </c>
      <c r="E109" s="12" t="s">
        <v>0</v>
      </c>
      <c r="F109" s="13">
        <f>F110+F111+F112</f>
        <v>4594552.66</v>
      </c>
      <c r="K109" s="13"/>
    </row>
    <row r="110" spans="1:11" ht="57.6" customHeight="1" x14ac:dyDescent="0.2">
      <c r="A110" s="14" t="s">
        <v>17</v>
      </c>
      <c r="B110" s="15" t="s">
        <v>62</v>
      </c>
      <c r="C110" s="15" t="s">
        <v>62</v>
      </c>
      <c r="D110" s="15" t="s">
        <v>81</v>
      </c>
      <c r="E110" s="15" t="s">
        <v>18</v>
      </c>
      <c r="F110" s="16">
        <v>4428584.3600000003</v>
      </c>
      <c r="K110" s="16"/>
    </row>
    <row r="111" spans="1:11" ht="27.75" customHeight="1" x14ac:dyDescent="0.2">
      <c r="A111" s="14" t="s">
        <v>23</v>
      </c>
      <c r="B111" s="15" t="s">
        <v>62</v>
      </c>
      <c r="C111" s="15" t="s">
        <v>62</v>
      </c>
      <c r="D111" s="15" t="s">
        <v>81</v>
      </c>
      <c r="E111" s="15" t="s">
        <v>24</v>
      </c>
      <c r="F111" s="16">
        <v>164470</v>
      </c>
      <c r="G111" s="18"/>
      <c r="H111" s="18"/>
      <c r="K111" s="16"/>
    </row>
    <row r="112" spans="1:11" s="37" customFormat="1" ht="14.45" customHeight="1" x14ac:dyDescent="0.2">
      <c r="A112" s="43" t="s">
        <v>39</v>
      </c>
      <c r="B112" s="52" t="s">
        <v>62</v>
      </c>
      <c r="C112" s="52" t="s">
        <v>62</v>
      </c>
      <c r="D112" s="52" t="s">
        <v>81</v>
      </c>
      <c r="E112" s="52" t="s">
        <v>40</v>
      </c>
      <c r="F112" s="32">
        <v>1498.3</v>
      </c>
      <c r="K112" s="32"/>
    </row>
    <row r="113" spans="1:11" s="37" customFormat="1" ht="14.45" customHeight="1" x14ac:dyDescent="0.2">
      <c r="A113" s="40" t="s">
        <v>129</v>
      </c>
      <c r="B113" s="51" t="s">
        <v>130</v>
      </c>
      <c r="C113" s="51" t="s">
        <v>62</v>
      </c>
      <c r="D113" s="51" t="s">
        <v>155</v>
      </c>
      <c r="E113" s="51"/>
      <c r="F113" s="17">
        <f>F114+F115</f>
        <v>500000</v>
      </c>
      <c r="K113" s="32"/>
    </row>
    <row r="114" spans="1:11" s="37" customFormat="1" ht="14.45" customHeight="1" x14ac:dyDescent="0.2">
      <c r="A114" s="46" t="s">
        <v>154</v>
      </c>
      <c r="B114" s="47"/>
      <c r="C114" s="47"/>
      <c r="D114" s="47" t="s">
        <v>156</v>
      </c>
      <c r="E114" s="47" t="s">
        <v>24</v>
      </c>
      <c r="F114" s="49">
        <v>500000</v>
      </c>
      <c r="K114" s="32"/>
    </row>
    <row r="115" spans="1:11" s="37" customFormat="1" ht="14.25" hidden="1" customHeight="1" x14ac:dyDescent="0.2">
      <c r="A115" s="46" t="s">
        <v>158</v>
      </c>
      <c r="B115" s="47"/>
      <c r="C115" s="47"/>
      <c r="D115" s="47" t="s">
        <v>157</v>
      </c>
      <c r="E115" s="47" t="s">
        <v>24</v>
      </c>
      <c r="F115" s="49">
        <v>0</v>
      </c>
      <c r="K115" s="32"/>
    </row>
    <row r="116" spans="1:11" s="37" customFormat="1" ht="14.25" hidden="1" customHeight="1" x14ac:dyDescent="0.2">
      <c r="A116" s="53" t="s">
        <v>123</v>
      </c>
      <c r="B116" s="41" t="s">
        <v>111</v>
      </c>
      <c r="C116" s="41"/>
      <c r="D116" s="42"/>
      <c r="E116" s="42"/>
      <c r="F116" s="34">
        <f>F117</f>
        <v>0</v>
      </c>
      <c r="K116" s="32"/>
    </row>
    <row r="117" spans="1:11" s="37" customFormat="1" ht="14.25" hidden="1" customHeight="1" x14ac:dyDescent="0.2">
      <c r="A117" s="46" t="s">
        <v>124</v>
      </c>
      <c r="B117" s="47" t="s">
        <v>111</v>
      </c>
      <c r="C117" s="47" t="s">
        <v>111</v>
      </c>
      <c r="D117" s="48" t="s">
        <v>159</v>
      </c>
      <c r="E117" s="52">
        <v>200</v>
      </c>
      <c r="F117" s="32">
        <v>0</v>
      </c>
      <c r="K117" s="32"/>
    </row>
    <row r="118" spans="1:11" s="37" customFormat="1" ht="14.45" customHeight="1" x14ac:dyDescent="0.2">
      <c r="A118" s="44" t="s">
        <v>131</v>
      </c>
      <c r="B118" s="51" t="s">
        <v>55</v>
      </c>
      <c r="C118" s="51" t="s">
        <v>10</v>
      </c>
      <c r="D118" s="21" t="s">
        <v>132</v>
      </c>
      <c r="E118" s="21">
        <v>200</v>
      </c>
      <c r="F118" s="17">
        <v>17400</v>
      </c>
      <c r="K118" s="32"/>
    </row>
    <row r="119" spans="1:11" ht="14.45" customHeight="1" x14ac:dyDescent="0.2">
      <c r="A119" s="7" t="s">
        <v>82</v>
      </c>
      <c r="B119" s="8" t="s">
        <v>55</v>
      </c>
      <c r="C119" s="8" t="s">
        <v>0</v>
      </c>
      <c r="D119" s="8" t="s">
        <v>0</v>
      </c>
      <c r="E119" s="8" t="s">
        <v>0</v>
      </c>
      <c r="F119" s="9">
        <f>F120</f>
        <v>33004451.920000002</v>
      </c>
      <c r="G119" s="18"/>
      <c r="K119" s="9"/>
    </row>
    <row r="120" spans="1:11" ht="14.45" customHeight="1" x14ac:dyDescent="0.2">
      <c r="A120" s="7" t="s">
        <v>83</v>
      </c>
      <c r="B120" s="8" t="s">
        <v>55</v>
      </c>
      <c r="C120" s="8" t="s">
        <v>10</v>
      </c>
      <c r="D120" s="8" t="s">
        <v>0</v>
      </c>
      <c r="E120" s="8" t="s">
        <v>0</v>
      </c>
      <c r="F120" s="9">
        <f>F121</f>
        <v>33004451.920000002</v>
      </c>
      <c r="K120" s="9"/>
    </row>
    <row r="121" spans="1:11" ht="28.9" customHeight="1" x14ac:dyDescent="0.2">
      <c r="A121" s="10" t="s">
        <v>84</v>
      </c>
      <c r="B121" s="8" t="s">
        <v>55</v>
      </c>
      <c r="C121" s="8" t="s">
        <v>10</v>
      </c>
      <c r="D121" s="8" t="s">
        <v>155</v>
      </c>
      <c r="E121" s="8" t="s">
        <v>0</v>
      </c>
      <c r="F121" s="9">
        <f>F122+F124+F125+F126+F127+F130+F132+F133+F134+F135</f>
        <v>33004451.920000002</v>
      </c>
      <c r="H121" s="18"/>
      <c r="K121" s="9"/>
    </row>
    <row r="122" spans="1:11" ht="28.9" customHeight="1" x14ac:dyDescent="0.2">
      <c r="A122" s="11" t="s">
        <v>85</v>
      </c>
      <c r="B122" s="12" t="s">
        <v>55</v>
      </c>
      <c r="C122" s="12" t="s">
        <v>10</v>
      </c>
      <c r="D122" s="12" t="s">
        <v>163</v>
      </c>
      <c r="E122" s="12" t="s">
        <v>0</v>
      </c>
      <c r="F122" s="13">
        <f>F123+F128+F129</f>
        <v>28833213.140000001</v>
      </c>
      <c r="H122" s="18"/>
      <c r="I122" s="18"/>
      <c r="K122" s="13"/>
    </row>
    <row r="123" spans="1:11" ht="57.6" customHeight="1" x14ac:dyDescent="0.2">
      <c r="A123" s="14" t="s">
        <v>17</v>
      </c>
      <c r="B123" s="15" t="s">
        <v>55</v>
      </c>
      <c r="C123" s="15" t="s">
        <v>10</v>
      </c>
      <c r="D123" s="25" t="s">
        <v>160</v>
      </c>
      <c r="E123" s="15" t="s">
        <v>18</v>
      </c>
      <c r="F123" s="16">
        <f>24608805.97-40500</f>
        <v>24568305.969999999</v>
      </c>
      <c r="G123" s="18"/>
      <c r="H123" s="18"/>
      <c r="I123" s="18"/>
      <c r="J123" s="18"/>
      <c r="K123" s="16"/>
    </row>
    <row r="124" spans="1:11" ht="57.6" hidden="1" customHeight="1" x14ac:dyDescent="0.2">
      <c r="A124" s="14" t="s">
        <v>17</v>
      </c>
      <c r="B124" s="15"/>
      <c r="C124" s="15"/>
      <c r="D124" s="25" t="s">
        <v>185</v>
      </c>
      <c r="E124" s="15">
        <v>100</v>
      </c>
      <c r="F124" s="16">
        <v>0</v>
      </c>
      <c r="G124" s="18"/>
      <c r="H124" s="18"/>
      <c r="J124" s="18"/>
      <c r="K124" s="16"/>
    </row>
    <row r="125" spans="1:11" ht="57.6" hidden="1" customHeight="1" x14ac:dyDescent="0.2">
      <c r="A125" s="14" t="s">
        <v>17</v>
      </c>
      <c r="B125" s="15"/>
      <c r="C125" s="15"/>
      <c r="D125" s="25" t="s">
        <v>186</v>
      </c>
      <c r="E125" s="15">
        <v>100</v>
      </c>
      <c r="F125" s="16">
        <v>0</v>
      </c>
      <c r="G125" s="18"/>
      <c r="H125" s="18"/>
      <c r="J125" s="18"/>
      <c r="K125" s="16"/>
    </row>
    <row r="126" spans="1:11" ht="57.6" hidden="1" customHeight="1" x14ac:dyDescent="0.2">
      <c r="A126" s="14" t="s">
        <v>17</v>
      </c>
      <c r="B126" s="15"/>
      <c r="C126" s="15"/>
      <c r="D126" s="25" t="s">
        <v>187</v>
      </c>
      <c r="E126" s="15">
        <v>100</v>
      </c>
      <c r="F126" s="36">
        <v>0</v>
      </c>
      <c r="G126" s="18"/>
      <c r="H126" s="18"/>
      <c r="J126" s="18"/>
      <c r="K126" s="16"/>
    </row>
    <row r="127" spans="1:11" ht="57.6" hidden="1" customHeight="1" x14ac:dyDescent="0.2">
      <c r="A127" s="14" t="s">
        <v>17</v>
      </c>
      <c r="B127" s="15"/>
      <c r="C127" s="15"/>
      <c r="D127" s="25" t="s">
        <v>188</v>
      </c>
      <c r="E127" s="15">
        <v>100</v>
      </c>
      <c r="F127" s="16">
        <v>0</v>
      </c>
      <c r="G127" s="18"/>
      <c r="H127" s="18"/>
      <c r="J127" s="18"/>
      <c r="K127" s="16"/>
    </row>
    <row r="128" spans="1:11" ht="28.9" customHeight="1" x14ac:dyDescent="0.2">
      <c r="A128" s="14" t="s">
        <v>23</v>
      </c>
      <c r="B128" s="15" t="s">
        <v>55</v>
      </c>
      <c r="C128" s="15" t="s">
        <v>10</v>
      </c>
      <c r="D128" s="25" t="s">
        <v>160</v>
      </c>
      <c r="E128" s="15" t="s">
        <v>24</v>
      </c>
      <c r="F128" s="39">
        <f>4127380.85+40500</f>
        <v>4167880.85</v>
      </c>
      <c r="G128" s="38"/>
      <c r="H128" s="18"/>
      <c r="K128" s="16"/>
    </row>
    <row r="129" spans="1:11" ht="14.45" customHeight="1" x14ac:dyDescent="0.2">
      <c r="A129" s="14" t="s">
        <v>39</v>
      </c>
      <c r="B129" s="15" t="s">
        <v>55</v>
      </c>
      <c r="C129" s="15" t="s">
        <v>10</v>
      </c>
      <c r="D129" s="25" t="s">
        <v>160</v>
      </c>
      <c r="E129" s="15" t="s">
        <v>40</v>
      </c>
      <c r="F129" s="16">
        <f>215722.2-21695.88-100000+3000</f>
        <v>97026.32</v>
      </c>
      <c r="K129" s="16"/>
    </row>
    <row r="130" spans="1:11" ht="43.35" customHeight="1" x14ac:dyDescent="0.2">
      <c r="A130" s="11" t="s">
        <v>86</v>
      </c>
      <c r="B130" s="12" t="s">
        <v>55</v>
      </c>
      <c r="C130" s="12" t="s">
        <v>10</v>
      </c>
      <c r="D130" s="12" t="s">
        <v>162</v>
      </c>
      <c r="E130" s="12" t="s">
        <v>0</v>
      </c>
      <c r="F130" s="13">
        <f>F131</f>
        <v>151651.17000000001</v>
      </c>
      <c r="K130" s="13"/>
    </row>
    <row r="131" spans="1:11" ht="28.9" customHeight="1" x14ac:dyDescent="0.2">
      <c r="A131" s="14" t="s">
        <v>23</v>
      </c>
      <c r="B131" s="15" t="s">
        <v>55</v>
      </c>
      <c r="C131" s="15" t="s">
        <v>10</v>
      </c>
      <c r="D131" s="25" t="s">
        <v>161</v>
      </c>
      <c r="E131" s="15" t="s">
        <v>24</v>
      </c>
      <c r="F131" s="16">
        <v>151651.17000000001</v>
      </c>
      <c r="K131" s="16"/>
    </row>
    <row r="132" spans="1:11" ht="28.9" hidden="1" customHeight="1" x14ac:dyDescent="0.2">
      <c r="A132" s="14" t="s">
        <v>23</v>
      </c>
      <c r="B132" s="15"/>
      <c r="C132" s="15"/>
      <c r="D132" s="25" t="s">
        <v>179</v>
      </c>
      <c r="E132" s="15">
        <v>200</v>
      </c>
      <c r="F132" s="16">
        <v>0</v>
      </c>
      <c r="K132" s="16"/>
    </row>
    <row r="133" spans="1:11" ht="28.9" hidden="1" customHeight="1" x14ac:dyDescent="0.2">
      <c r="A133" s="14"/>
      <c r="B133" s="15"/>
      <c r="C133" s="15"/>
      <c r="D133" s="25" t="s">
        <v>180</v>
      </c>
      <c r="E133" s="15">
        <v>200</v>
      </c>
      <c r="F133" s="16">
        <v>0</v>
      </c>
      <c r="K133" s="16"/>
    </row>
    <row r="134" spans="1:11" ht="28.9" customHeight="1" x14ac:dyDescent="0.2">
      <c r="A134" s="10" t="s">
        <v>127</v>
      </c>
      <c r="B134" s="8" t="s">
        <v>55</v>
      </c>
      <c r="C134" s="8" t="s">
        <v>10</v>
      </c>
      <c r="D134" s="8" t="s">
        <v>164</v>
      </c>
      <c r="E134" s="8" t="s">
        <v>24</v>
      </c>
      <c r="F134" s="9">
        <f>3455659.93+437326.92+33137.65</f>
        <v>3926124.5</v>
      </c>
      <c r="K134" s="16"/>
    </row>
    <row r="135" spans="1:11" ht="28.9" customHeight="1" x14ac:dyDescent="0.2">
      <c r="A135" s="10" t="s">
        <v>126</v>
      </c>
      <c r="B135" s="8" t="s">
        <v>55</v>
      </c>
      <c r="C135" s="8" t="s">
        <v>10</v>
      </c>
      <c r="D135" s="8" t="s">
        <v>165</v>
      </c>
      <c r="E135" s="8" t="s">
        <v>24</v>
      </c>
      <c r="F135" s="9">
        <v>93463.11</v>
      </c>
      <c r="K135" s="16"/>
    </row>
    <row r="136" spans="1:11" ht="14.45" customHeight="1" x14ac:dyDescent="0.2">
      <c r="A136" s="7" t="s">
        <v>87</v>
      </c>
      <c r="B136" s="8" t="s">
        <v>88</v>
      </c>
      <c r="C136" s="8" t="s">
        <v>0</v>
      </c>
      <c r="D136" s="8" t="s">
        <v>0</v>
      </c>
      <c r="E136" s="8" t="s">
        <v>0</v>
      </c>
      <c r="F136" s="9">
        <f>F137</f>
        <v>26964850.059999999</v>
      </c>
      <c r="K136" s="9"/>
    </row>
    <row r="137" spans="1:11" ht="14.45" customHeight="1" x14ac:dyDescent="0.2">
      <c r="A137" s="7" t="s">
        <v>89</v>
      </c>
      <c r="B137" s="8" t="s">
        <v>88</v>
      </c>
      <c r="C137" s="8" t="s">
        <v>62</v>
      </c>
      <c r="D137" s="8" t="s">
        <v>0</v>
      </c>
      <c r="E137" s="8" t="s">
        <v>0</v>
      </c>
      <c r="F137" s="9">
        <f>F138+F144+F141+F143+F147+F148+F149+F150+F151</f>
        <v>26964850.059999999</v>
      </c>
      <c r="K137" s="9"/>
    </row>
    <row r="138" spans="1:11" ht="28.9" customHeight="1" x14ac:dyDescent="0.2">
      <c r="A138" s="10" t="s">
        <v>90</v>
      </c>
      <c r="B138" s="8" t="s">
        <v>88</v>
      </c>
      <c r="C138" s="8" t="s">
        <v>62</v>
      </c>
      <c r="D138" s="8" t="s">
        <v>166</v>
      </c>
      <c r="E138" s="8" t="s">
        <v>0</v>
      </c>
      <c r="F138" s="9">
        <f>F139</f>
        <v>26522966.059999999</v>
      </c>
      <c r="K138" s="9"/>
    </row>
    <row r="139" spans="1:11" ht="28.9" customHeight="1" x14ac:dyDescent="0.2">
      <c r="A139" s="11" t="s">
        <v>85</v>
      </c>
      <c r="B139" s="12" t="s">
        <v>88</v>
      </c>
      <c r="C139" s="12" t="s">
        <v>62</v>
      </c>
      <c r="D139" s="12" t="s">
        <v>167</v>
      </c>
      <c r="E139" s="12" t="s">
        <v>0</v>
      </c>
      <c r="F139" s="13">
        <f>F140</f>
        <v>26522966.059999999</v>
      </c>
      <c r="K139" s="13"/>
    </row>
    <row r="140" spans="1:11" ht="28.9" customHeight="1" x14ac:dyDescent="0.2">
      <c r="A140" s="14" t="s">
        <v>91</v>
      </c>
      <c r="B140" s="15" t="s">
        <v>88</v>
      </c>
      <c r="C140" s="15" t="s">
        <v>62</v>
      </c>
      <c r="D140" s="25" t="s">
        <v>167</v>
      </c>
      <c r="E140" s="15" t="s">
        <v>92</v>
      </c>
      <c r="F140" s="32">
        <f>25280318.06+1242648</f>
        <v>26522966.059999999</v>
      </c>
      <c r="K140" s="16"/>
    </row>
    <row r="141" spans="1:11" ht="28.9" customHeight="1" x14ac:dyDescent="0.2">
      <c r="A141" s="11" t="s">
        <v>93</v>
      </c>
      <c r="B141" s="12" t="s">
        <v>88</v>
      </c>
      <c r="C141" s="12" t="s">
        <v>62</v>
      </c>
      <c r="D141" s="12" t="s">
        <v>169</v>
      </c>
      <c r="E141" s="12" t="s">
        <v>0</v>
      </c>
      <c r="F141" s="33">
        <f>F142</f>
        <v>341884</v>
      </c>
      <c r="K141" s="13"/>
    </row>
    <row r="142" spans="1:11" ht="28.9" customHeight="1" x14ac:dyDescent="0.2">
      <c r="A142" s="14" t="s">
        <v>91</v>
      </c>
      <c r="B142" s="15" t="s">
        <v>88</v>
      </c>
      <c r="C142" s="15" t="s">
        <v>62</v>
      </c>
      <c r="D142" s="25" t="s">
        <v>168</v>
      </c>
      <c r="E142" s="15" t="s">
        <v>92</v>
      </c>
      <c r="F142" s="32">
        <v>341884</v>
      </c>
      <c r="I142" s="18"/>
      <c r="K142" s="16"/>
    </row>
    <row r="143" spans="1:11" ht="28.9" customHeight="1" x14ac:dyDescent="0.2">
      <c r="A143" s="22" t="s">
        <v>117</v>
      </c>
      <c r="B143" s="23" t="s">
        <v>88</v>
      </c>
      <c r="C143" s="23" t="s">
        <v>62</v>
      </c>
      <c r="D143" s="8" t="s">
        <v>170</v>
      </c>
      <c r="E143" s="23" t="s">
        <v>92</v>
      </c>
      <c r="F143" s="34">
        <v>100000</v>
      </c>
      <c r="K143" s="16"/>
    </row>
    <row r="144" spans="1:11" ht="14.45" hidden="1" customHeight="1" x14ac:dyDescent="0.2">
      <c r="A144" s="10" t="s">
        <v>13</v>
      </c>
      <c r="B144" s="8" t="s">
        <v>88</v>
      </c>
      <c r="C144" s="8" t="s">
        <v>62</v>
      </c>
      <c r="D144" s="8" t="s">
        <v>14</v>
      </c>
      <c r="E144" s="8" t="s">
        <v>0</v>
      </c>
      <c r="F144" s="9">
        <f>F145</f>
        <v>0</v>
      </c>
      <c r="K144" s="9"/>
    </row>
    <row r="145" spans="1:11" ht="14.45" hidden="1" customHeight="1" x14ac:dyDescent="0.2">
      <c r="A145" s="11" t="s">
        <v>94</v>
      </c>
      <c r="B145" s="12" t="s">
        <v>88</v>
      </c>
      <c r="C145" s="12" t="s">
        <v>62</v>
      </c>
      <c r="D145" s="12" t="s">
        <v>95</v>
      </c>
      <c r="E145" s="12" t="s">
        <v>0</v>
      </c>
      <c r="F145" s="13">
        <f>F146</f>
        <v>0</v>
      </c>
      <c r="K145" s="13"/>
    </row>
    <row r="146" spans="1:11" ht="28.9" hidden="1" customHeight="1" x14ac:dyDescent="0.2">
      <c r="A146" s="14" t="s">
        <v>91</v>
      </c>
      <c r="B146" s="15" t="s">
        <v>88</v>
      </c>
      <c r="C146" s="15" t="s">
        <v>62</v>
      </c>
      <c r="D146" s="15" t="s">
        <v>95</v>
      </c>
      <c r="E146" s="15" t="s">
        <v>92</v>
      </c>
      <c r="F146" s="16">
        <v>0</v>
      </c>
      <c r="K146" s="16"/>
    </row>
    <row r="147" spans="1:11" ht="28.9" hidden="1" customHeight="1" x14ac:dyDescent="0.2">
      <c r="A147" s="10" t="s">
        <v>182</v>
      </c>
      <c r="B147" s="23" t="s">
        <v>88</v>
      </c>
      <c r="C147" s="23" t="s">
        <v>62</v>
      </c>
      <c r="D147" s="8" t="s">
        <v>181</v>
      </c>
      <c r="E147" s="8">
        <v>600</v>
      </c>
      <c r="F147" s="9">
        <v>0</v>
      </c>
      <c r="K147" s="16"/>
    </row>
    <row r="148" spans="1:11" ht="28.9" hidden="1" customHeight="1" x14ac:dyDescent="0.2">
      <c r="A148" s="7" t="s">
        <v>89</v>
      </c>
      <c r="B148" s="23" t="s">
        <v>88</v>
      </c>
      <c r="C148" s="23" t="s">
        <v>62</v>
      </c>
      <c r="D148" s="8" t="s">
        <v>189</v>
      </c>
      <c r="E148" s="8">
        <v>600</v>
      </c>
      <c r="F148" s="9">
        <v>0</v>
      </c>
      <c r="K148" s="16"/>
    </row>
    <row r="149" spans="1:11" ht="28.9" hidden="1" customHeight="1" x14ac:dyDescent="0.2">
      <c r="A149" s="7" t="s">
        <v>89</v>
      </c>
      <c r="B149" s="23" t="s">
        <v>88</v>
      </c>
      <c r="C149" s="23" t="s">
        <v>62</v>
      </c>
      <c r="D149" s="8" t="s">
        <v>190</v>
      </c>
      <c r="E149" s="8">
        <v>600</v>
      </c>
      <c r="F149" s="9">
        <v>0</v>
      </c>
      <c r="K149" s="16"/>
    </row>
    <row r="150" spans="1:11" ht="28.9" hidden="1" customHeight="1" x14ac:dyDescent="0.2">
      <c r="A150" s="7" t="s">
        <v>89</v>
      </c>
      <c r="B150" s="23" t="s">
        <v>88</v>
      </c>
      <c r="C150" s="23" t="s">
        <v>62</v>
      </c>
      <c r="D150" s="8" t="s">
        <v>191</v>
      </c>
      <c r="E150" s="8">
        <v>600</v>
      </c>
      <c r="F150" s="9">
        <v>0</v>
      </c>
      <c r="K150" s="16"/>
    </row>
    <row r="151" spans="1:11" ht="28.9" hidden="1" customHeight="1" x14ac:dyDescent="0.2">
      <c r="A151" s="7" t="s">
        <v>89</v>
      </c>
      <c r="B151" s="23" t="s">
        <v>88</v>
      </c>
      <c r="C151" s="23" t="s">
        <v>62</v>
      </c>
      <c r="D151" s="8" t="s">
        <v>192</v>
      </c>
      <c r="E151" s="8">
        <v>600</v>
      </c>
      <c r="F151" s="9">
        <v>0</v>
      </c>
      <c r="K151" s="16"/>
    </row>
    <row r="152" spans="1:11" ht="28.9" customHeight="1" x14ac:dyDescent="0.2">
      <c r="A152" s="22" t="s">
        <v>118</v>
      </c>
      <c r="B152" s="23">
        <v>10</v>
      </c>
      <c r="C152" s="23"/>
      <c r="D152" s="23"/>
      <c r="E152" s="23"/>
      <c r="F152" s="24">
        <f>F153+F154</f>
        <v>880157.67999999993</v>
      </c>
      <c r="K152" s="16"/>
    </row>
    <row r="153" spans="1:11" ht="28.9" customHeight="1" x14ac:dyDescent="0.2">
      <c r="A153" s="27" t="s">
        <v>119</v>
      </c>
      <c r="B153" s="28">
        <v>10</v>
      </c>
      <c r="C153" s="29" t="s">
        <v>10</v>
      </c>
      <c r="D153" s="12" t="s">
        <v>171</v>
      </c>
      <c r="E153" s="28">
        <v>312</v>
      </c>
      <c r="F153" s="30">
        <v>376387.68</v>
      </c>
      <c r="K153" s="16"/>
    </row>
    <row r="154" spans="1:11" ht="28.9" customHeight="1" x14ac:dyDescent="0.2">
      <c r="A154" s="27" t="s">
        <v>31</v>
      </c>
      <c r="B154" s="29" t="s">
        <v>120</v>
      </c>
      <c r="C154" s="29" t="s">
        <v>20</v>
      </c>
      <c r="D154" s="12" t="s">
        <v>155</v>
      </c>
      <c r="E154" s="28">
        <v>200</v>
      </c>
      <c r="F154" s="30">
        <f>F155+F157+F156</f>
        <v>503770</v>
      </c>
      <c r="K154" s="16"/>
    </row>
    <row r="155" spans="1:11" ht="28.9" customHeight="1" x14ac:dyDescent="0.2">
      <c r="A155" s="27" t="s">
        <v>121</v>
      </c>
      <c r="B155" s="29" t="s">
        <v>120</v>
      </c>
      <c r="C155" s="29" t="s">
        <v>20</v>
      </c>
      <c r="D155" s="12" t="s">
        <v>172</v>
      </c>
      <c r="E155" s="28">
        <v>200</v>
      </c>
      <c r="F155" s="30">
        <v>350770</v>
      </c>
      <c r="K155" s="16"/>
    </row>
    <row r="156" spans="1:11" ht="28.9" customHeight="1" x14ac:dyDescent="0.2">
      <c r="A156" s="11" t="s">
        <v>193</v>
      </c>
      <c r="B156" s="29" t="s">
        <v>120</v>
      </c>
      <c r="C156" s="29" t="s">
        <v>20</v>
      </c>
      <c r="D156" s="12" t="s">
        <v>194</v>
      </c>
      <c r="E156" s="28">
        <v>300</v>
      </c>
      <c r="F156" s="30">
        <v>0</v>
      </c>
      <c r="K156" s="16"/>
    </row>
    <row r="157" spans="1:11" ht="28.9" customHeight="1" x14ac:dyDescent="0.2">
      <c r="A157" s="11" t="s">
        <v>122</v>
      </c>
      <c r="B157" s="29" t="s">
        <v>120</v>
      </c>
      <c r="C157" s="29" t="s">
        <v>20</v>
      </c>
      <c r="D157" s="12" t="s">
        <v>173</v>
      </c>
      <c r="E157" s="28">
        <v>200</v>
      </c>
      <c r="F157" s="30">
        <v>153000</v>
      </c>
      <c r="K157" s="16"/>
    </row>
    <row r="158" spans="1:11" ht="14.45" customHeight="1" x14ac:dyDescent="0.2">
      <c r="A158" s="7" t="s">
        <v>96</v>
      </c>
      <c r="B158" s="8" t="s">
        <v>34</v>
      </c>
      <c r="C158" s="8" t="s">
        <v>0</v>
      </c>
      <c r="D158" s="8" t="s">
        <v>0</v>
      </c>
      <c r="E158" s="8" t="s">
        <v>0</v>
      </c>
      <c r="F158" s="9">
        <f>F159</f>
        <v>25122.95</v>
      </c>
      <c r="K158" s="9"/>
    </row>
    <row r="159" spans="1:11" ht="28.9" customHeight="1" x14ac:dyDescent="0.2">
      <c r="A159" s="7" t="s">
        <v>97</v>
      </c>
      <c r="B159" s="8" t="s">
        <v>34</v>
      </c>
      <c r="C159" s="8" t="s">
        <v>10</v>
      </c>
      <c r="D159" s="8" t="s">
        <v>0</v>
      </c>
      <c r="E159" s="8" t="s">
        <v>0</v>
      </c>
      <c r="F159" s="9">
        <f>F160</f>
        <v>25122.95</v>
      </c>
      <c r="K159" s="9"/>
    </row>
    <row r="160" spans="1:11" ht="14.45" customHeight="1" x14ac:dyDescent="0.2">
      <c r="A160" s="10" t="s">
        <v>13</v>
      </c>
      <c r="B160" s="8" t="s">
        <v>34</v>
      </c>
      <c r="C160" s="8" t="s">
        <v>10</v>
      </c>
      <c r="D160" s="8" t="s">
        <v>14</v>
      </c>
      <c r="E160" s="8" t="s">
        <v>0</v>
      </c>
      <c r="F160" s="9">
        <f>F161</f>
        <v>25122.95</v>
      </c>
      <c r="K160" s="9"/>
    </row>
    <row r="161" spans="1:11" ht="14.45" customHeight="1" x14ac:dyDescent="0.2">
      <c r="A161" s="11" t="s">
        <v>98</v>
      </c>
      <c r="B161" s="12" t="s">
        <v>34</v>
      </c>
      <c r="C161" s="12" t="s">
        <v>10</v>
      </c>
      <c r="D161" s="12" t="s">
        <v>99</v>
      </c>
      <c r="E161" s="12" t="s">
        <v>0</v>
      </c>
      <c r="F161" s="13">
        <f>F162</f>
        <v>25122.95</v>
      </c>
      <c r="K161" s="13"/>
    </row>
    <row r="162" spans="1:11" ht="14.45" customHeight="1" x14ac:dyDescent="0.2">
      <c r="A162" s="14" t="s">
        <v>100</v>
      </c>
      <c r="B162" s="15" t="s">
        <v>34</v>
      </c>
      <c r="C162" s="15" t="s">
        <v>10</v>
      </c>
      <c r="D162" s="15" t="s">
        <v>99</v>
      </c>
      <c r="E162" s="15" t="s">
        <v>101</v>
      </c>
      <c r="F162" s="16">
        <v>25122.95</v>
      </c>
      <c r="K162" s="16"/>
    </row>
    <row r="163" spans="1:11" ht="28.9" customHeight="1" x14ac:dyDescent="0.2">
      <c r="A163" s="7" t="s">
        <v>102</v>
      </c>
      <c r="B163" s="8" t="s">
        <v>103</v>
      </c>
      <c r="C163" s="8" t="s">
        <v>0</v>
      </c>
      <c r="D163" s="8" t="s">
        <v>0</v>
      </c>
      <c r="E163" s="8" t="s">
        <v>0</v>
      </c>
      <c r="F163" s="9">
        <f>F164</f>
        <v>1023008.1</v>
      </c>
      <c r="K163" s="9"/>
    </row>
    <row r="164" spans="1:11" ht="14.45" customHeight="1" x14ac:dyDescent="0.2">
      <c r="A164" s="7" t="s">
        <v>104</v>
      </c>
      <c r="B164" s="8" t="s">
        <v>103</v>
      </c>
      <c r="C164" s="8" t="s">
        <v>20</v>
      </c>
      <c r="D164" s="8" t="s">
        <v>0</v>
      </c>
      <c r="E164" s="8" t="s">
        <v>0</v>
      </c>
      <c r="F164" s="9">
        <f>F165</f>
        <v>1023008.1</v>
      </c>
      <c r="K164" s="9"/>
    </row>
    <row r="165" spans="1:11" ht="14.45" customHeight="1" x14ac:dyDescent="0.2">
      <c r="A165" s="10" t="s">
        <v>13</v>
      </c>
      <c r="B165" s="8" t="s">
        <v>103</v>
      </c>
      <c r="C165" s="8" t="s">
        <v>20</v>
      </c>
      <c r="D165" s="8" t="s">
        <v>14</v>
      </c>
      <c r="E165" s="8" t="s">
        <v>0</v>
      </c>
      <c r="F165" s="9">
        <f>F166</f>
        <v>1023008.1</v>
      </c>
      <c r="K165" s="9"/>
    </row>
    <row r="166" spans="1:11" ht="72.599999999999994" customHeight="1" x14ac:dyDescent="0.2">
      <c r="A166" s="11" t="s">
        <v>105</v>
      </c>
      <c r="B166" s="12" t="s">
        <v>103</v>
      </c>
      <c r="C166" s="12" t="s">
        <v>20</v>
      </c>
      <c r="D166" s="12" t="s">
        <v>106</v>
      </c>
      <c r="E166" s="12" t="s">
        <v>0</v>
      </c>
      <c r="F166" s="13">
        <f>F167</f>
        <v>1023008.1</v>
      </c>
      <c r="K166" s="13"/>
    </row>
    <row r="167" spans="1:11" ht="14.45" customHeight="1" x14ac:dyDescent="0.2">
      <c r="A167" s="14" t="s">
        <v>107</v>
      </c>
      <c r="B167" s="15" t="s">
        <v>103</v>
      </c>
      <c r="C167" s="15" t="s">
        <v>20</v>
      </c>
      <c r="D167" s="15" t="s">
        <v>106</v>
      </c>
      <c r="E167" s="15" t="s">
        <v>108</v>
      </c>
      <c r="F167" s="16">
        <v>1023008.1</v>
      </c>
      <c r="K167" s="16"/>
    </row>
    <row r="171" spans="1:11" x14ac:dyDescent="0.2">
      <c r="F171" s="18"/>
    </row>
  </sheetData>
  <mergeCells count="2">
    <mergeCell ref="A1:F1"/>
    <mergeCell ref="A3:F3"/>
  </mergeCells>
  <pageMargins left="0.39370078740157483" right="0.39370078740157483" top="0.39370078740157483" bottom="0.39370078740157483" header="0.31496062992125984" footer="0.31496062992125984"/>
  <pageSetup paperSize="9" scale="9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2019-04-08T05:35:30Z</dcterms:modified>
</cp:coreProperties>
</file>