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дикаторы" sheetId="2" r:id="rId1"/>
    <sheet name="Лист1" sheetId="1" r:id="rId2"/>
  </sheets>
  <definedNames>
    <definedName name="_xlnm.Print_Titles" localSheetId="0">Индикаторы!$7:$10</definedName>
    <definedName name="_xlnm.Print_Area" localSheetId="0">Индикаторы!$A$1:$AB$29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2" l="1"/>
  <c r="R13" i="2"/>
  <c r="R12" i="2"/>
  <c r="R11" i="2"/>
  <c r="Q11" i="2"/>
  <c r="R18" i="2"/>
  <c r="R17" i="2"/>
  <c r="R15" i="2"/>
  <c r="Q17" i="2"/>
  <c r="R20" i="2" l="1"/>
  <c r="Q19" i="2"/>
  <c r="R19" i="2"/>
  <c r="R16" i="2"/>
  <c r="Q15" i="2"/>
  <c r="Q13" i="2"/>
  <c r="N12" i="2"/>
  <c r="F15" i="2" l="1"/>
  <c r="N14" i="2" l="1"/>
  <c r="N20" i="2"/>
  <c r="N18" i="2"/>
  <c r="M17" i="2"/>
  <c r="M19" i="2"/>
  <c r="N17" i="2"/>
  <c r="N19" i="2"/>
  <c r="N13" i="2"/>
  <c r="AC13" i="2"/>
  <c r="AB13" i="2"/>
  <c r="AA13" i="2"/>
  <c r="Z13" i="2"/>
  <c r="Y13" i="2"/>
  <c r="X13" i="2"/>
  <c r="W13" i="2"/>
  <c r="V13" i="2"/>
  <c r="U13" i="2"/>
  <c r="T13" i="2"/>
  <c r="F13" i="2"/>
  <c r="L11" i="2"/>
  <c r="L15" i="2" s="1"/>
  <c r="N16" i="2" s="1"/>
  <c r="K11" i="2"/>
  <c r="K15" i="2" s="1"/>
  <c r="M15" i="2" l="1"/>
  <c r="N15" i="2"/>
  <c r="N11" i="2"/>
  <c r="M11" i="2"/>
  <c r="M13" i="2" l="1"/>
</calcChain>
</file>

<file path=xl/sharedStrings.xml><?xml version="1.0" encoding="utf-8"?>
<sst xmlns="http://schemas.openxmlformats.org/spreadsheetml/2006/main" count="64" uniqueCount="49">
  <si>
    <t>№</t>
  </si>
  <si>
    <t>Показатели [1]</t>
  </si>
  <si>
    <t>Ед.изм.</t>
  </si>
  <si>
    <t>2016 г.
(факт)</t>
  </si>
  <si>
    <t>2017 г.
(факт)</t>
  </si>
  <si>
    <t>Этапы реализации (прогноз)</t>
  </si>
  <si>
    <t>Реализация (факт)</t>
  </si>
  <si>
    <t>I этап</t>
  </si>
  <si>
    <t>II этап</t>
  </si>
  <si>
    <t>III этап</t>
  </si>
  <si>
    <t>IV этап</t>
  </si>
  <si>
    <t xml:space="preserve">I этап </t>
  </si>
  <si>
    <t xml:space="preserve">IV этап </t>
  </si>
  <si>
    <t>Пояснения</t>
  </si>
  <si>
    <t>Среднегодовая численность населения</t>
  </si>
  <si>
    <t>чел.</t>
  </si>
  <si>
    <t>Отгружено товаров собственного производства, выполнено работ и услуг собственными силами (без субъектов малого предпринимательства) на душу населения</t>
  </si>
  <si>
    <t>млн. руб.</t>
  </si>
  <si>
    <t>Общая площадь жилых помещений, приходящаяся в среднем на 1 жителя муниципального образования</t>
  </si>
  <si>
    <t>кв. м</t>
  </si>
  <si>
    <t>Текущие (эксплуатационные) затраты на охрану окружающей среды, включая оплату услуг природоохранного назначения</t>
  </si>
  <si>
    <t>Инвестиции в основной капитал</t>
  </si>
  <si>
    <t>[1] Прогнозные показатели представлены на конец этапа.</t>
  </si>
  <si>
    <t>Реализация индикаторов Стратегии социально-экономического развития 
Мирнинского района Республики Саха (Якутия) на период до 2030 года</t>
  </si>
  <si>
    <t>Сценарий</t>
  </si>
  <si>
    <t>инерционный</t>
  </si>
  <si>
    <t>инновационный</t>
  </si>
  <si>
    <t>5,0</t>
  </si>
  <si>
    <t>% исп.</t>
  </si>
  <si>
    <t>2019/2018</t>
  </si>
  <si>
    <t>к плану</t>
  </si>
  <si>
    <t>Приложение №2</t>
  </si>
  <si>
    <t>по экономике и финансам</t>
  </si>
  <si>
    <t>Г.К. Башарин</t>
  </si>
  <si>
    <t>Заместитель Главы</t>
  </si>
  <si>
    <t>Администрации МО "Мирнинский район"</t>
  </si>
  <si>
    <t>к проекту решения сессии районного Совета депутатов</t>
  </si>
  <si>
    <t>2020/2019</t>
  </si>
  <si>
    <t>Отмечается снижение общей площади жилых помещений:
- 2020г. - 1 476.3 тыс. кв.м;
- 2019 г. - 1 491.9 тыс.кв.м;</t>
  </si>
  <si>
    <t xml:space="preserve">В 2019 году затраты на охрану окружающей среды по МО "Мирнинский район" составили 3 841 116 тыс.руб. (2018 г. - 2 447 641 тыс.руб.), из них:
- на охрану атмосферного воздуха и предотвращение изменения климата:
2018 г. - 51 417 тыс.руб.
2019 г. - 95 794 тыс.руб.
- на сбор и очистку сточных вод:
2018 г. - 398 485 тыс.руб.
2019 г. - 631 316 тыс.руб.
- на обращение с отходами:
2018 г. - 519 324 тыс.руб.
2019 г. - 2 441 280 тыс.руб.
- на защиту и реабилитацию земель, поверхностных и подземных вод:
2018 г. - 1 468 982 тыс.руб.
2019 г. - 643 152 тыс.руб.
</t>
  </si>
  <si>
    <t>При росте среднегодовой численности населания отмечается незначительное снижение численности населения  на 01.01.2020 г. по сравнению с данными на 01.01.2019 г.:
- на 01.01.2018 г. - 72 171 чел.
- на 01.01.2019 г. - 72 483 чел.
- на 01.01.2020 г. - 72 201 чел.</t>
  </si>
  <si>
    <t>Снижение по сравнению с 2018 г. в связи со снижением объема отгруженных товаров собственного производства и выполненных услуг на 3,7%:
- 2017 г. - 242 442,9 млн.руб.
- 2018 г. - 333 601,4 млн.руб.
- 2019 г. - 321 574,2 млн.руб.</t>
  </si>
  <si>
    <t xml:space="preserve">Отмечается снижение общей площади жилых помещений:
- 2017 г. - 1 576,6 тыс.кв.м.;
- 2018 г. - 1 561 тыс.кв.м;
- 2019 г. - 1 491.9 тыс.кв.м.
</t>
  </si>
  <si>
    <t xml:space="preserve">Объем инвестицй увеличилися в 2019 году по сравнению с 2018 годом на 14.4%. Основная доля инвестиций в основной капитал обеспечивается предприятиямим в сфере добычи полезных ископаемых. Доля субъектов среднего предпринимательства незначительная и в абсолютном выражении составила:
- в 2018 г. - 21 084 тыс.руб.
- в 2019 г. - 3 500 тыс.руб.
</t>
  </si>
  <si>
    <t>Объём инвестиций за 2020 год снизился по сравнению с 2019 годом на 2.17%. Основная доля инвестиций в основной капитал обеспечивается предприятиями в сфере добычи полезных ископаемых. Доля субъектов среднего предпринимательства незначительная и в абсолютном выражении составила:
в 2020г. - 5 123 тыс.руб.</t>
  </si>
  <si>
    <t>В 2020 году затраты на охрану окружающей среды МО "Мирнинский район" составили 3 361 549 тыс. руб. (2019г. - 3 841 116 тыс. руб.), из них:
- на охрану атмосферного воздуха и предотвращение изменения климата:
2018 г. - 51 417 тыс.руб.;
2019 г. - 95 794 тыс.руб.;
2020 г. - 72 753 тыс.руб.
- на сбор и очистку сточных вод:
2018 г. - 398 485 тыс.руб.;
2019 г. - 631 316 тыс.руб.;
2020 г. - 478 256 тыс. руб.
- на обращение с отходами:
2018 г. - 519 324 тыс.руб.;
2019 г. - 2 441 280 тыс.руб.;
2020 г. - 1 848 814 тыс.руб.
- на защиту и реабилитацию земель, поверхностных и подземных вод:
2018 г. - 1 468 982 тыс.руб.;
2019 г. - 643 152 тыс.руб.;
2020 г. - 944 953 тыс. руб.</t>
  </si>
  <si>
    <t>Увеличение по сравнению с 2019 годом на 2,7%.
- 2020 г. - 330 056,4 млн руб.
-  2019 г. - 321 574,2 млн.руб.;</t>
  </si>
  <si>
    <t>При росте среднегодовой численности населания отмечается незначительное снижение численности населения  на 01.01.2021 г. по сравнению с данными на 01.01.2020 г.:
- на 01.01.2020 г. - 72 201 чел.;
- на 01.01.2021г. - 71 898 чел.</t>
  </si>
  <si>
    <t>от 17 июня 2021 года IV-№24-5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</si>
</sst>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4"/>
      <name val="Arial"/>
      <family val="2"/>
      <charset val="204"/>
    </font>
    <font>
      <i/>
      <sz val="10"/>
      <color rgb="FF0070C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rgb="FF002060"/>
      <name val="Arial"/>
      <family val="2"/>
      <charset val="204"/>
    </font>
    <font>
      <b/>
      <u/>
      <sz val="11"/>
      <color theme="1"/>
      <name val="Arial"/>
      <family val="2"/>
      <charset val="204"/>
    </font>
    <font>
      <b/>
      <sz val="12"/>
      <color rgb="FF002060"/>
      <name val="Arial"/>
      <family val="2"/>
      <charset val="204"/>
    </font>
    <font>
      <b/>
      <sz val="9"/>
      <color rgb="FF00206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rgb="FFC00000"/>
      <name val="Arial"/>
      <family val="2"/>
      <charset val="204"/>
    </font>
    <font>
      <sz val="9"/>
      <color rgb="FF002060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9"/>
      <name val="Arial"/>
      <family val="2"/>
      <charset val="204"/>
    </font>
    <font>
      <sz val="11"/>
      <color rgb="FFC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color rgb="FFC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3" fontId="13" fillId="4" borderId="1" xfId="0" applyNumberFormat="1" applyFont="1" applyFill="1" applyBorder="1" applyAlignment="1">
      <alignment horizontal="center" vertical="center" wrapText="1"/>
    </xf>
    <xf numFmtId="9" fontId="14" fillId="4" borderId="1" xfId="0" applyNumberFormat="1" applyFont="1" applyFill="1" applyBorder="1" applyAlignment="1">
      <alignment horizontal="center" vertical="center" wrapText="1"/>
    </xf>
    <xf numFmtId="3" fontId="13" fillId="4" borderId="2" xfId="0" applyNumberFormat="1" applyFont="1" applyFill="1" applyBorder="1" applyAlignment="1">
      <alignment horizontal="center" vertical="center" wrapText="1"/>
    </xf>
    <xf numFmtId="0" fontId="17" fillId="4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9" fontId="14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13" fillId="4" borderId="2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2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0" fontId="22" fillId="0" borderId="0" xfId="1" applyFont="1"/>
    <xf numFmtId="0" fontId="23" fillId="0" borderId="0" xfId="1" applyFont="1" applyAlignment="1">
      <alignment horizontal="center"/>
    </xf>
    <xf numFmtId="0" fontId="23" fillId="0" borderId="0" xfId="1" applyFont="1"/>
    <xf numFmtId="0" fontId="19" fillId="0" borderId="0" xfId="1" applyFont="1"/>
    <xf numFmtId="0" fontId="23" fillId="0" borderId="0" xfId="1" applyFont="1" applyAlignment="1">
      <alignment horizontal="left" wrapText="1"/>
    </xf>
    <xf numFmtId="0" fontId="21" fillId="0" borderId="0" xfId="0" applyFont="1" applyAlignment="1">
      <alignment horizontal="right"/>
    </xf>
    <xf numFmtId="0" fontId="17" fillId="0" borderId="0" xfId="0" applyFont="1"/>
    <xf numFmtId="0" fontId="7" fillId="3" borderId="4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164" fontId="15" fillId="0" borderId="6" xfId="0" applyNumberFormat="1" applyFont="1" applyFill="1" applyBorder="1" applyAlignment="1">
      <alignment horizontal="center" vertical="center" wrapText="1"/>
    </xf>
    <xf numFmtId="164" fontId="15" fillId="0" borderId="7" xfId="0" applyNumberFormat="1" applyFont="1" applyFill="1" applyBorder="1" applyAlignment="1">
      <alignment horizontal="center" vertical="center" wrapText="1"/>
    </xf>
    <xf numFmtId="9" fontId="14" fillId="0" borderId="6" xfId="0" applyNumberFormat="1" applyFont="1" applyFill="1" applyBorder="1" applyAlignment="1">
      <alignment horizontal="center" vertical="center" wrapText="1"/>
    </xf>
    <xf numFmtId="9" fontId="14" fillId="0" borderId="7" xfId="0" applyNumberFormat="1" applyFont="1" applyFill="1" applyBorder="1" applyAlignment="1">
      <alignment horizontal="center" vertical="center" wrapText="1"/>
    </xf>
    <xf numFmtId="165" fontId="16" fillId="0" borderId="6" xfId="0" applyNumberFormat="1" applyFont="1" applyFill="1" applyBorder="1" applyAlignment="1">
      <alignment horizontal="left" vertical="center" wrapText="1"/>
    </xf>
    <xf numFmtId="165" fontId="16" fillId="0" borderId="7" xfId="0" applyNumberFormat="1" applyFont="1" applyFill="1" applyBorder="1" applyAlignment="1">
      <alignment horizontal="left" vertical="center" wrapText="1"/>
    </xf>
    <xf numFmtId="165" fontId="15" fillId="0" borderId="6" xfId="0" applyNumberFormat="1" applyFont="1" applyFill="1" applyBorder="1" applyAlignment="1">
      <alignment horizontal="center" vertical="center" wrapText="1"/>
    </xf>
    <xf numFmtId="165" fontId="15" fillId="0" borderId="7" xfId="0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165" fontId="7" fillId="0" borderId="7" xfId="0" applyNumberFormat="1" applyFont="1" applyFill="1" applyBorder="1" applyAlignment="1">
      <alignment horizontal="center" vertical="center" wrapText="1"/>
    </xf>
    <xf numFmtId="3" fontId="15" fillId="0" borderId="6" xfId="0" applyNumberFormat="1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3" fontId="7" fillId="0" borderId="6" xfId="0" applyNumberFormat="1" applyFont="1" applyFill="1" applyBorder="1" applyAlignment="1">
      <alignment horizontal="left" vertical="center" wrapText="1"/>
    </xf>
    <xf numFmtId="3" fontId="13" fillId="0" borderId="7" xfId="0" applyNumberFormat="1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left" vertical="center" wrapText="1"/>
    </xf>
    <xf numFmtId="3" fontId="7" fillId="5" borderId="6" xfId="0" applyNumberFormat="1" applyFont="1" applyFill="1" applyBorder="1" applyAlignment="1">
      <alignment horizontal="left" vertical="center" wrapText="1"/>
    </xf>
    <xf numFmtId="3" fontId="7" fillId="5" borderId="7" xfId="0" applyNumberFormat="1" applyFont="1" applyFill="1" applyBorder="1" applyAlignment="1">
      <alignment horizontal="left" vertical="center" wrapText="1"/>
    </xf>
    <xf numFmtId="164" fontId="12" fillId="0" borderId="6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9" fontId="15" fillId="0" borderId="6" xfId="0" applyNumberFormat="1" applyFont="1" applyFill="1" applyBorder="1" applyAlignment="1">
      <alignment horizontal="center" vertical="center" wrapText="1"/>
    </xf>
    <xf numFmtId="9" fontId="15" fillId="0" borderId="7" xfId="0" applyNumberFormat="1" applyFont="1" applyFill="1" applyBorder="1" applyAlignment="1">
      <alignment horizontal="center" vertical="center" wrapText="1"/>
    </xf>
    <xf numFmtId="165" fontId="13" fillId="5" borderId="6" xfId="0" applyNumberFormat="1" applyFont="1" applyFill="1" applyBorder="1" applyAlignment="1">
      <alignment horizontal="center" vertical="center" wrapText="1"/>
    </xf>
    <xf numFmtId="165" fontId="13" fillId="5" borderId="7" xfId="0" applyNumberFormat="1" applyFont="1" applyFill="1" applyBorder="1" applyAlignment="1">
      <alignment horizontal="center" vertical="center" wrapText="1"/>
    </xf>
    <xf numFmtId="0" fontId="21" fillId="0" borderId="0" xfId="0" applyFont="1" applyAlignment="1"/>
  </cellXfs>
  <cellStyles count="3">
    <cellStyle name="Обычный" xfId="0" builtinId="0"/>
    <cellStyle name="Обычный 2" xfId="2"/>
    <cellStyle name="Обычный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G26"/>
  <sheetViews>
    <sheetView tabSelected="1" view="pageBreakPreview" topLeftCell="E1" zoomScale="85" zoomScaleNormal="85" zoomScaleSheetLayoutView="85" workbookViewId="0">
      <selection activeCell="S1" sqref="S1:S3"/>
    </sheetView>
  </sheetViews>
  <sheetFormatPr defaultRowHeight="15" outlineLevelCol="1" x14ac:dyDescent="0.25"/>
  <cols>
    <col min="1" max="1" width="6.28515625" style="1" customWidth="1"/>
    <col min="2" max="2" width="25.140625" style="1" customWidth="1"/>
    <col min="3" max="3" width="11" style="1" customWidth="1"/>
    <col min="4" max="4" width="17" style="1" customWidth="1"/>
    <col min="5" max="5" width="9.5703125" style="1" bestFit="1" customWidth="1"/>
    <col min="6" max="6" width="9.42578125" style="1" customWidth="1"/>
    <col min="7" max="7" width="8.140625" style="1" customWidth="1"/>
    <col min="8" max="8" width="8.28515625" style="1" customWidth="1"/>
    <col min="9" max="9" width="8.85546875" style="1" customWidth="1"/>
    <col min="10" max="11" width="8.140625" style="1" customWidth="1"/>
    <col min="12" max="12" width="8.28515625" style="1" customWidth="1"/>
    <col min="13" max="13" width="8.140625" style="2" customWidth="1"/>
    <col min="14" max="14" width="8.85546875" style="3" customWidth="1"/>
    <col min="15" max="15" width="68" style="5" customWidth="1"/>
    <col min="16" max="16" width="8.28515625" style="1" customWidth="1"/>
    <col min="17" max="17" width="10.28515625" style="1" customWidth="1"/>
    <col min="18" max="18" width="8.28515625" style="1" customWidth="1"/>
    <col min="19" max="19" width="51.42578125" style="1" customWidth="1"/>
    <col min="20" max="24" width="8.28515625" style="1" hidden="1" customWidth="1" outlineLevel="1"/>
    <col min="25" max="25" width="8.85546875" style="1" hidden="1" customWidth="1" outlineLevel="1"/>
    <col min="26" max="27" width="8.140625" style="1" hidden="1" customWidth="1" outlineLevel="1"/>
    <col min="28" max="28" width="8.85546875" style="1" hidden="1" customWidth="1" outlineLevel="1"/>
    <col min="29" max="29" width="72.28515625" style="1" hidden="1" customWidth="1" outlineLevel="1"/>
    <col min="30" max="30" width="9.140625" style="1" collapsed="1"/>
    <col min="31" max="16384" width="9.140625" style="1"/>
  </cols>
  <sheetData>
    <row r="1" spans="1:33" x14ac:dyDescent="0.25">
      <c r="O1" s="45"/>
      <c r="S1" s="113" t="s">
        <v>31</v>
      </c>
    </row>
    <row r="2" spans="1:33" x14ac:dyDescent="0.25">
      <c r="O2" s="45"/>
      <c r="S2" s="113" t="s">
        <v>36</v>
      </c>
    </row>
    <row r="3" spans="1:33" x14ac:dyDescent="0.25">
      <c r="O3" s="45"/>
      <c r="S3" s="113" t="s">
        <v>48</v>
      </c>
    </row>
    <row r="4" spans="1:33" x14ac:dyDescent="0.25">
      <c r="J4" s="4"/>
    </row>
    <row r="5" spans="1:33" ht="42" customHeight="1" x14ac:dyDescent="0.2">
      <c r="A5" s="56" t="s">
        <v>23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</row>
    <row r="6" spans="1:33" x14ac:dyDescent="0.25">
      <c r="A6" s="6"/>
    </row>
    <row r="7" spans="1:33" ht="15" customHeight="1" x14ac:dyDescent="0.2">
      <c r="A7" s="57" t="s">
        <v>0</v>
      </c>
      <c r="B7" s="58" t="s">
        <v>1</v>
      </c>
      <c r="C7" s="57" t="s">
        <v>2</v>
      </c>
      <c r="D7" s="64" t="s">
        <v>24</v>
      </c>
      <c r="E7" s="57" t="s">
        <v>3</v>
      </c>
      <c r="F7" s="57" t="s">
        <v>4</v>
      </c>
      <c r="G7" s="59" t="s">
        <v>5</v>
      </c>
      <c r="H7" s="60"/>
      <c r="I7" s="60"/>
      <c r="J7" s="61"/>
      <c r="K7" s="62" t="s">
        <v>6</v>
      </c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</row>
    <row r="8" spans="1:33" ht="21.75" customHeight="1" x14ac:dyDescent="0.2">
      <c r="A8" s="57"/>
      <c r="B8" s="58"/>
      <c r="C8" s="57"/>
      <c r="D8" s="65"/>
      <c r="E8" s="57"/>
      <c r="F8" s="57"/>
      <c r="G8" s="7" t="s">
        <v>7</v>
      </c>
      <c r="H8" s="7" t="s">
        <v>8</v>
      </c>
      <c r="I8" s="7" t="s">
        <v>9</v>
      </c>
      <c r="J8" s="7" t="s">
        <v>10</v>
      </c>
      <c r="K8" s="50" t="s">
        <v>11</v>
      </c>
      <c r="L8" s="51"/>
      <c r="M8" s="51"/>
      <c r="N8" s="51"/>
      <c r="O8" s="51"/>
      <c r="P8" s="50" t="s">
        <v>8</v>
      </c>
      <c r="Q8" s="51"/>
      <c r="R8" s="51"/>
      <c r="S8" s="51"/>
      <c r="T8" s="51"/>
      <c r="U8" s="52"/>
      <c r="V8" s="53" t="s">
        <v>9</v>
      </c>
      <c r="W8" s="54"/>
      <c r="X8" s="55"/>
      <c r="Y8" s="53" t="s">
        <v>12</v>
      </c>
      <c r="Z8" s="54"/>
      <c r="AA8" s="54"/>
      <c r="AB8" s="54"/>
      <c r="AC8" s="54"/>
    </row>
    <row r="9" spans="1:33" ht="14.25" x14ac:dyDescent="0.2">
      <c r="A9" s="57"/>
      <c r="B9" s="58"/>
      <c r="C9" s="57"/>
      <c r="D9" s="65"/>
      <c r="E9" s="57"/>
      <c r="F9" s="57"/>
      <c r="G9" s="68">
        <v>2019</v>
      </c>
      <c r="H9" s="68">
        <v>2022</v>
      </c>
      <c r="I9" s="68">
        <v>2025</v>
      </c>
      <c r="J9" s="68">
        <v>2030</v>
      </c>
      <c r="K9" s="88">
        <v>2018</v>
      </c>
      <c r="L9" s="88">
        <v>2019</v>
      </c>
      <c r="M9" s="89" t="s">
        <v>28</v>
      </c>
      <c r="N9" s="67"/>
      <c r="O9" s="67" t="s">
        <v>13</v>
      </c>
      <c r="P9" s="8"/>
      <c r="Q9" s="90" t="s">
        <v>28</v>
      </c>
      <c r="R9" s="91"/>
      <c r="S9" s="67" t="s">
        <v>13</v>
      </c>
      <c r="T9" s="9"/>
      <c r="U9" s="10"/>
      <c r="V9" s="8"/>
      <c r="W9" s="9"/>
      <c r="X9" s="10"/>
      <c r="Y9" s="8"/>
      <c r="Z9" s="9"/>
      <c r="AA9" s="9"/>
      <c r="AB9" s="9"/>
      <c r="AC9" s="9"/>
    </row>
    <row r="10" spans="1:33" ht="24" x14ac:dyDescent="0.2">
      <c r="A10" s="57"/>
      <c r="B10" s="58"/>
      <c r="C10" s="57"/>
      <c r="D10" s="66"/>
      <c r="E10" s="57"/>
      <c r="F10" s="57"/>
      <c r="G10" s="69"/>
      <c r="H10" s="69"/>
      <c r="I10" s="69"/>
      <c r="J10" s="69"/>
      <c r="K10" s="88"/>
      <c r="L10" s="88"/>
      <c r="M10" s="11" t="s">
        <v>29</v>
      </c>
      <c r="N10" s="11" t="s">
        <v>30</v>
      </c>
      <c r="O10" s="67"/>
      <c r="P10" s="12">
        <v>2020</v>
      </c>
      <c r="Q10" s="48" t="s">
        <v>37</v>
      </c>
      <c r="R10" s="48" t="s">
        <v>30</v>
      </c>
      <c r="S10" s="67"/>
      <c r="T10" s="47">
        <v>2021</v>
      </c>
      <c r="U10" s="12">
        <v>2022</v>
      </c>
      <c r="V10" s="12">
        <v>2023</v>
      </c>
      <c r="W10" s="12">
        <v>2024</v>
      </c>
      <c r="X10" s="12">
        <v>2025</v>
      </c>
      <c r="Y10" s="12">
        <v>2026</v>
      </c>
      <c r="Z10" s="12">
        <v>2027</v>
      </c>
      <c r="AA10" s="12">
        <v>2028</v>
      </c>
      <c r="AB10" s="12">
        <v>2029</v>
      </c>
      <c r="AC10" s="13">
        <v>2030</v>
      </c>
    </row>
    <row r="11" spans="1:33" s="18" customFormat="1" ht="39.950000000000003" customHeight="1" x14ac:dyDescent="0.25">
      <c r="A11" s="72">
        <v>1</v>
      </c>
      <c r="B11" s="74" t="s">
        <v>14</v>
      </c>
      <c r="C11" s="72" t="s">
        <v>15</v>
      </c>
      <c r="D11" s="14" t="s">
        <v>26</v>
      </c>
      <c r="E11" s="92">
        <v>72568</v>
      </c>
      <c r="F11" s="92">
        <v>72543</v>
      </c>
      <c r="G11" s="15">
        <v>72587</v>
      </c>
      <c r="H11" s="15">
        <v>72130</v>
      </c>
      <c r="I11" s="15">
        <v>72542</v>
      </c>
      <c r="J11" s="15">
        <v>72471</v>
      </c>
      <c r="K11" s="86">
        <f>(72171+72483)/2</f>
        <v>72327</v>
      </c>
      <c r="L11" s="86">
        <f>(72483+72201)/2</f>
        <v>72342</v>
      </c>
      <c r="M11" s="78">
        <f>L11/K11</f>
        <v>1.000207391430586</v>
      </c>
      <c r="N11" s="16">
        <f>L11/G11</f>
        <v>0.99662473996721179</v>
      </c>
      <c r="O11" s="96" t="s">
        <v>40</v>
      </c>
      <c r="P11" s="86">
        <v>72050</v>
      </c>
      <c r="Q11" s="78">
        <f>P11/L11</f>
        <v>0.99596361726244786</v>
      </c>
      <c r="R11" s="16">
        <f>P11/H11</f>
        <v>0.9988908914460003</v>
      </c>
      <c r="S11" s="100" t="s">
        <v>47</v>
      </c>
      <c r="T11" s="15"/>
      <c r="U11" s="15"/>
      <c r="V11" s="15"/>
      <c r="W11" s="15"/>
      <c r="X11" s="15"/>
      <c r="Y11" s="15"/>
      <c r="Z11" s="15"/>
      <c r="AA11" s="15"/>
      <c r="AB11" s="15"/>
      <c r="AC11" s="17"/>
    </row>
    <row r="12" spans="1:33" ht="39.950000000000003" customHeight="1" x14ac:dyDescent="0.2">
      <c r="A12" s="73"/>
      <c r="B12" s="75"/>
      <c r="C12" s="73"/>
      <c r="D12" s="19" t="s">
        <v>25</v>
      </c>
      <c r="E12" s="93"/>
      <c r="F12" s="93"/>
      <c r="G12" s="20">
        <v>69439</v>
      </c>
      <c r="H12" s="20">
        <v>71949</v>
      </c>
      <c r="I12" s="20">
        <v>72858</v>
      </c>
      <c r="J12" s="20">
        <v>66639</v>
      </c>
      <c r="K12" s="87"/>
      <c r="L12" s="87"/>
      <c r="M12" s="79"/>
      <c r="N12" s="21">
        <f>L11/G12</f>
        <v>1.041806477627846</v>
      </c>
      <c r="O12" s="97"/>
      <c r="P12" s="87"/>
      <c r="Q12" s="79"/>
      <c r="R12" s="21">
        <f>P11/H12</f>
        <v>1.0014037721163602</v>
      </c>
      <c r="S12" s="101"/>
      <c r="T12" s="22"/>
      <c r="U12" s="22"/>
      <c r="V12" s="22"/>
      <c r="W12" s="22"/>
      <c r="X12" s="22"/>
      <c r="Y12" s="22"/>
      <c r="Z12" s="22"/>
      <c r="AA12" s="22"/>
      <c r="AB12" s="22"/>
      <c r="AC12" s="23"/>
    </row>
    <row r="13" spans="1:33" s="18" customFormat="1" ht="39.950000000000003" customHeight="1" x14ac:dyDescent="0.25">
      <c r="A13" s="72">
        <v>2</v>
      </c>
      <c r="B13" s="74" t="s">
        <v>16</v>
      </c>
      <c r="C13" s="72" t="s">
        <v>17</v>
      </c>
      <c r="D13" s="14" t="s">
        <v>26</v>
      </c>
      <c r="E13" s="94">
        <v>3.5</v>
      </c>
      <c r="F13" s="94">
        <f>228604.2/F11</f>
        <v>3.1512923369587695</v>
      </c>
      <c r="G13" s="24">
        <v>4.3</v>
      </c>
      <c r="H13" s="24">
        <v>4.5999999999999996</v>
      </c>
      <c r="I13" s="24" t="s">
        <v>27</v>
      </c>
      <c r="J13" s="14">
        <v>9.9</v>
      </c>
      <c r="K13" s="76">
        <v>4.5999999999999996</v>
      </c>
      <c r="L13" s="76">
        <v>4.4000000000000004</v>
      </c>
      <c r="M13" s="78">
        <f>L13/K13</f>
        <v>0.95652173913043492</v>
      </c>
      <c r="N13" s="16">
        <f>L13/G13</f>
        <v>1.0232558139534884</v>
      </c>
      <c r="O13" s="98" t="s">
        <v>41</v>
      </c>
      <c r="P13" s="105">
        <v>4.4000000000000004</v>
      </c>
      <c r="Q13" s="78">
        <f>P13/L13</f>
        <v>1</v>
      </c>
      <c r="R13" s="16">
        <f>P13/H13</f>
        <v>0.95652173913043492</v>
      </c>
      <c r="S13" s="100" t="s">
        <v>46</v>
      </c>
      <c r="T13" s="25" t="e">
        <f>#REF!*1000/T11</f>
        <v>#REF!</v>
      </c>
      <c r="U13" s="25" t="e">
        <f>#REF!*1000/U11</f>
        <v>#REF!</v>
      </c>
      <c r="V13" s="25" t="e">
        <f>#REF!*1000/V11</f>
        <v>#REF!</v>
      </c>
      <c r="W13" s="25" t="e">
        <f>#REF!*1000/W11</f>
        <v>#REF!</v>
      </c>
      <c r="X13" s="25" t="e">
        <f>#REF!*1000/X11</f>
        <v>#REF!</v>
      </c>
      <c r="Y13" s="25" t="e">
        <f>#REF!*1000/Y11</f>
        <v>#REF!</v>
      </c>
      <c r="Z13" s="25" t="e">
        <f>#REF!*1000/Z11</f>
        <v>#REF!</v>
      </c>
      <c r="AA13" s="25" t="e">
        <f>#REF!*1000/AA11</f>
        <v>#REF!</v>
      </c>
      <c r="AB13" s="25" t="e">
        <f>#REF!*1000/AB11</f>
        <v>#REF!</v>
      </c>
      <c r="AC13" s="25" t="e">
        <f>#REF!*1000/AC11</f>
        <v>#REF!</v>
      </c>
      <c r="AD13" s="26"/>
      <c r="AE13" s="26"/>
      <c r="AF13" s="26"/>
    </row>
    <row r="14" spans="1:33" ht="60" customHeight="1" x14ac:dyDescent="0.2">
      <c r="A14" s="73"/>
      <c r="B14" s="75"/>
      <c r="C14" s="73"/>
      <c r="D14" s="19" t="s">
        <v>25</v>
      </c>
      <c r="E14" s="95"/>
      <c r="F14" s="95"/>
      <c r="G14" s="19">
        <v>3.4</v>
      </c>
      <c r="H14" s="19">
        <v>4.38</v>
      </c>
      <c r="I14" s="19">
        <v>4.6900000000000004</v>
      </c>
      <c r="J14" s="19">
        <v>6.3</v>
      </c>
      <c r="K14" s="77"/>
      <c r="L14" s="77"/>
      <c r="M14" s="79"/>
      <c r="N14" s="21">
        <f>L13/G14</f>
        <v>1.2941176470588236</v>
      </c>
      <c r="O14" s="99"/>
      <c r="P14" s="106"/>
      <c r="Q14" s="79"/>
      <c r="R14" s="21">
        <f>P13/H14</f>
        <v>1.0045662100456623</v>
      </c>
      <c r="S14" s="102"/>
      <c r="T14" s="27"/>
      <c r="U14" s="27"/>
      <c r="V14" s="27"/>
      <c r="W14" s="27"/>
      <c r="X14" s="27"/>
      <c r="Y14" s="27"/>
      <c r="Z14" s="27"/>
      <c r="AA14" s="27"/>
      <c r="AB14" s="27"/>
      <c r="AC14" s="28"/>
      <c r="AD14" s="29"/>
      <c r="AE14" s="29"/>
      <c r="AF14" s="29"/>
    </row>
    <row r="15" spans="1:33" s="31" customFormat="1" ht="39.950000000000003" customHeight="1" x14ac:dyDescent="0.25">
      <c r="A15" s="72">
        <v>3</v>
      </c>
      <c r="B15" s="74" t="s">
        <v>18</v>
      </c>
      <c r="C15" s="72" t="s">
        <v>19</v>
      </c>
      <c r="D15" s="14" t="s">
        <v>26</v>
      </c>
      <c r="E15" s="72">
        <v>21.7</v>
      </c>
      <c r="F15" s="94">
        <f>1576600/F11</f>
        <v>21.733316791420261</v>
      </c>
      <c r="G15" s="14">
        <v>24.9</v>
      </c>
      <c r="H15" s="14">
        <v>25.3</v>
      </c>
      <c r="I15" s="14">
        <v>25.6</v>
      </c>
      <c r="J15" s="14">
        <v>25.9</v>
      </c>
      <c r="K15" s="76">
        <f>1561000/K11</f>
        <v>21.582534876325578</v>
      </c>
      <c r="L15" s="76">
        <f>1491858.06/L11</f>
        <v>20.622294932404412</v>
      </c>
      <c r="M15" s="78">
        <f>L15/K15</f>
        <v>0.95550847250225102</v>
      </c>
      <c r="N15" s="16">
        <f>L15/G15</f>
        <v>0.82820461575921334</v>
      </c>
      <c r="O15" s="74" t="s">
        <v>42</v>
      </c>
      <c r="P15" s="107">
        <v>22.67</v>
      </c>
      <c r="Q15" s="109">
        <f>P15/L15</f>
        <v>1.0992956930500482</v>
      </c>
      <c r="R15" s="16">
        <f>P15/H15</f>
        <v>0.89604743083003957</v>
      </c>
      <c r="S15" s="100" t="s">
        <v>38</v>
      </c>
      <c r="T15" s="14"/>
      <c r="U15" s="14"/>
      <c r="V15" s="14"/>
      <c r="W15" s="14"/>
      <c r="X15" s="14"/>
      <c r="Y15" s="14"/>
      <c r="Z15" s="14"/>
      <c r="AA15" s="14"/>
      <c r="AB15" s="14"/>
      <c r="AC15" s="30"/>
      <c r="AD15" s="18"/>
      <c r="AE15" s="18"/>
      <c r="AF15" s="18"/>
      <c r="AG15" s="18"/>
    </row>
    <row r="16" spans="1:33" s="34" customFormat="1" ht="39.950000000000003" customHeight="1" x14ac:dyDescent="0.2">
      <c r="A16" s="73"/>
      <c r="B16" s="75"/>
      <c r="C16" s="73"/>
      <c r="D16" s="19" t="s">
        <v>25</v>
      </c>
      <c r="E16" s="73"/>
      <c r="F16" s="95"/>
      <c r="G16" s="19">
        <v>22.3</v>
      </c>
      <c r="H16" s="19">
        <v>22.7</v>
      </c>
      <c r="I16" s="19">
        <v>23</v>
      </c>
      <c r="J16" s="19">
        <v>23.3</v>
      </c>
      <c r="K16" s="77"/>
      <c r="L16" s="77"/>
      <c r="M16" s="79"/>
      <c r="N16" s="21">
        <f>L15/G16</f>
        <v>0.92476658889705876</v>
      </c>
      <c r="O16" s="75"/>
      <c r="P16" s="108"/>
      <c r="Q16" s="110"/>
      <c r="R16" s="21">
        <f>P15/H16</f>
        <v>0.99867841409691638</v>
      </c>
      <c r="S16" s="102"/>
      <c r="T16" s="32"/>
      <c r="U16" s="32"/>
      <c r="V16" s="32"/>
      <c r="W16" s="32"/>
      <c r="X16" s="32"/>
      <c r="Y16" s="32"/>
      <c r="Z16" s="32"/>
      <c r="AA16" s="32"/>
      <c r="AB16" s="32"/>
      <c r="AC16" s="33"/>
      <c r="AD16" s="1"/>
      <c r="AE16" s="1"/>
      <c r="AF16" s="1"/>
      <c r="AG16" s="1"/>
    </row>
    <row r="17" spans="1:29" s="18" customFormat="1" ht="92.25" customHeight="1" x14ac:dyDescent="0.25">
      <c r="A17" s="72">
        <v>4</v>
      </c>
      <c r="B17" s="74" t="s">
        <v>20</v>
      </c>
      <c r="C17" s="72" t="s">
        <v>17</v>
      </c>
      <c r="D17" s="14" t="s">
        <v>26</v>
      </c>
      <c r="E17" s="84">
        <v>2603.6</v>
      </c>
      <c r="F17" s="84">
        <v>2341.8200000000002</v>
      </c>
      <c r="G17" s="35">
        <v>3362.5</v>
      </c>
      <c r="H17" s="35">
        <v>3641.6</v>
      </c>
      <c r="I17" s="35">
        <v>4116.3</v>
      </c>
      <c r="J17" s="35">
        <v>5929.6</v>
      </c>
      <c r="K17" s="82">
        <v>2447.64</v>
      </c>
      <c r="L17" s="82">
        <v>3841.116</v>
      </c>
      <c r="M17" s="78">
        <f>L17/K17</f>
        <v>1.569314114820807</v>
      </c>
      <c r="N17" s="16">
        <f>L17/G17</f>
        <v>1.1423393308550185</v>
      </c>
      <c r="O17" s="80" t="s">
        <v>39</v>
      </c>
      <c r="P17" s="111">
        <v>3361.6</v>
      </c>
      <c r="Q17" s="109">
        <f>P17/L17</f>
        <v>0.87516232261665616</v>
      </c>
      <c r="R17" s="16">
        <f>P17/H17</f>
        <v>0.92311072056239019</v>
      </c>
      <c r="S17" s="103" t="s">
        <v>45</v>
      </c>
      <c r="T17" s="35"/>
      <c r="U17" s="35"/>
      <c r="V17" s="35"/>
      <c r="W17" s="35"/>
      <c r="X17" s="35"/>
      <c r="Y17" s="35"/>
      <c r="Z17" s="35"/>
      <c r="AA17" s="35"/>
      <c r="AB17" s="35"/>
      <c r="AC17" s="36"/>
    </row>
    <row r="18" spans="1:29" ht="179.25" customHeight="1" x14ac:dyDescent="0.2">
      <c r="A18" s="73"/>
      <c r="B18" s="75"/>
      <c r="C18" s="73"/>
      <c r="D18" s="19" t="s">
        <v>25</v>
      </c>
      <c r="E18" s="85"/>
      <c r="F18" s="85"/>
      <c r="G18" s="37">
        <v>3113.2</v>
      </c>
      <c r="H18" s="37">
        <v>3561.6</v>
      </c>
      <c r="I18" s="37">
        <v>4010</v>
      </c>
      <c r="J18" s="37">
        <v>4757.3999999999996</v>
      </c>
      <c r="K18" s="83"/>
      <c r="L18" s="83"/>
      <c r="M18" s="79"/>
      <c r="N18" s="21">
        <f>L17/G18</f>
        <v>1.2338160092509316</v>
      </c>
      <c r="O18" s="81"/>
      <c r="P18" s="112"/>
      <c r="Q18" s="110"/>
      <c r="R18" s="21">
        <f>P17/H18</f>
        <v>0.94384546271338721</v>
      </c>
      <c r="S18" s="104"/>
      <c r="T18" s="38"/>
      <c r="U18" s="38"/>
      <c r="V18" s="38"/>
      <c r="W18" s="38"/>
      <c r="X18" s="38"/>
      <c r="Y18" s="38"/>
      <c r="Z18" s="38"/>
      <c r="AA18" s="38"/>
      <c r="AB18" s="38"/>
      <c r="AC18" s="39"/>
    </row>
    <row r="19" spans="1:29" s="18" customFormat="1" ht="39.950000000000003" customHeight="1" x14ac:dyDescent="0.25">
      <c r="A19" s="72">
        <v>5</v>
      </c>
      <c r="B19" s="74" t="s">
        <v>21</v>
      </c>
      <c r="C19" s="72" t="s">
        <v>17</v>
      </c>
      <c r="D19" s="14" t="s">
        <v>26</v>
      </c>
      <c r="E19" s="84">
        <v>25038.9</v>
      </c>
      <c r="F19" s="84">
        <v>18290.7</v>
      </c>
      <c r="G19" s="35">
        <v>22890.799999999999</v>
      </c>
      <c r="H19" s="35">
        <v>21326.2</v>
      </c>
      <c r="I19" s="35">
        <v>9324.9</v>
      </c>
      <c r="J19" s="35">
        <v>20060</v>
      </c>
      <c r="K19" s="82">
        <v>17603.8</v>
      </c>
      <c r="L19" s="82">
        <v>20138.698</v>
      </c>
      <c r="M19" s="78">
        <f>L19/K19</f>
        <v>1.1439972051488885</v>
      </c>
      <c r="N19" s="16">
        <f>L19/G19</f>
        <v>0.87977257238716</v>
      </c>
      <c r="O19" s="80" t="s">
        <v>43</v>
      </c>
      <c r="P19" s="82">
        <v>19700.7</v>
      </c>
      <c r="Q19" s="109">
        <f>P19/L19</f>
        <v>0.97825092764189625</v>
      </c>
      <c r="R19" s="16">
        <f>P19/H19</f>
        <v>0.92377920117039136</v>
      </c>
      <c r="S19" s="100" t="s">
        <v>44</v>
      </c>
      <c r="T19" s="35"/>
      <c r="U19" s="35"/>
      <c r="V19" s="35"/>
      <c r="W19" s="35"/>
      <c r="X19" s="35"/>
      <c r="Y19" s="35"/>
      <c r="Z19" s="35"/>
      <c r="AA19" s="35"/>
      <c r="AB19" s="35"/>
      <c r="AC19" s="36"/>
    </row>
    <row r="20" spans="1:29" ht="80.25" customHeight="1" x14ac:dyDescent="0.2">
      <c r="A20" s="73"/>
      <c r="B20" s="75"/>
      <c r="C20" s="73"/>
      <c r="D20" s="19" t="s">
        <v>25</v>
      </c>
      <c r="E20" s="85"/>
      <c r="F20" s="85"/>
      <c r="G20" s="37">
        <v>31130.5</v>
      </c>
      <c r="H20" s="37">
        <v>23950.1</v>
      </c>
      <c r="I20" s="37">
        <v>8011.3</v>
      </c>
      <c r="J20" s="37">
        <v>46472.2</v>
      </c>
      <c r="K20" s="83"/>
      <c r="L20" s="83"/>
      <c r="M20" s="79"/>
      <c r="N20" s="21">
        <f>L19/G20</f>
        <v>0.64691212797738551</v>
      </c>
      <c r="O20" s="81"/>
      <c r="P20" s="83"/>
      <c r="Q20" s="110"/>
      <c r="R20" s="21">
        <f>P19/H20</f>
        <v>0.8225727658757167</v>
      </c>
      <c r="S20" s="101"/>
      <c r="T20" s="38"/>
      <c r="U20" s="38"/>
      <c r="V20" s="38"/>
      <c r="W20" s="38"/>
      <c r="X20" s="38"/>
      <c r="Y20" s="38"/>
      <c r="Z20" s="38"/>
      <c r="AA20" s="38"/>
      <c r="AB20" s="38"/>
      <c r="AC20" s="39"/>
    </row>
    <row r="22" spans="1:29" ht="15" customHeight="1" x14ac:dyDescent="0.2">
      <c r="A22" s="70" t="s">
        <v>22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</row>
    <row r="23" spans="1:29" ht="51.75" customHeight="1" x14ac:dyDescent="0.25"/>
    <row r="24" spans="1:29" x14ac:dyDescent="0.25">
      <c r="B24" s="40" t="s">
        <v>34</v>
      </c>
      <c r="C24" s="41"/>
      <c r="D24" s="42"/>
      <c r="E24" s="42"/>
      <c r="F24" s="42"/>
      <c r="G24" s="42"/>
      <c r="H24" s="43"/>
      <c r="I24" s="40"/>
      <c r="J24" s="42"/>
      <c r="K24" s="42"/>
      <c r="L24" s="43"/>
      <c r="M24" s="40"/>
      <c r="N24" s="44"/>
    </row>
    <row r="25" spans="1:29" x14ac:dyDescent="0.25">
      <c r="B25" s="46" t="s">
        <v>35</v>
      </c>
      <c r="C25" s="41"/>
      <c r="D25" s="42"/>
      <c r="E25" s="42"/>
      <c r="F25" s="42"/>
      <c r="G25" s="42"/>
      <c r="H25" s="43"/>
      <c r="I25" s="40"/>
      <c r="J25" s="42"/>
      <c r="K25" s="42"/>
      <c r="L25" s="43"/>
      <c r="M25" s="40"/>
      <c r="S25" s="49" t="s">
        <v>33</v>
      </c>
    </row>
    <row r="26" spans="1:29" x14ac:dyDescent="0.25">
      <c r="B26" s="40" t="s">
        <v>32</v>
      </c>
    </row>
  </sheetData>
  <mergeCells count="84">
    <mergeCell ref="S19:S20"/>
    <mergeCell ref="P11:P12"/>
    <mergeCell ref="Q11:Q12"/>
    <mergeCell ref="P13:P14"/>
    <mergeCell ref="Q13:Q14"/>
    <mergeCell ref="P15:P16"/>
    <mergeCell ref="Q15:Q16"/>
    <mergeCell ref="P17:P18"/>
    <mergeCell ref="Q17:Q18"/>
    <mergeCell ref="P19:P20"/>
    <mergeCell ref="Q19:Q20"/>
    <mergeCell ref="S9:S10"/>
    <mergeCell ref="S11:S12"/>
    <mergeCell ref="S13:S14"/>
    <mergeCell ref="S15:S16"/>
    <mergeCell ref="S17:S18"/>
    <mergeCell ref="I9:I10"/>
    <mergeCell ref="J9:J10"/>
    <mergeCell ref="E19:E20"/>
    <mergeCell ref="F19:F20"/>
    <mergeCell ref="Q9:R9"/>
    <mergeCell ref="E11:E12"/>
    <mergeCell ref="F11:F12"/>
    <mergeCell ref="E13:E14"/>
    <mergeCell ref="F13:F14"/>
    <mergeCell ref="E15:E16"/>
    <mergeCell ref="F15:F16"/>
    <mergeCell ref="K9:K10"/>
    <mergeCell ref="O11:O12"/>
    <mergeCell ref="K13:K14"/>
    <mergeCell ref="M13:M14"/>
    <mergeCell ref="O13:O14"/>
    <mergeCell ref="K11:K12"/>
    <mergeCell ref="L11:L12"/>
    <mergeCell ref="M11:M12"/>
    <mergeCell ref="L9:L10"/>
    <mergeCell ref="M9:N9"/>
    <mergeCell ref="C19:C20"/>
    <mergeCell ref="M19:M20"/>
    <mergeCell ref="C17:C18"/>
    <mergeCell ref="O15:O16"/>
    <mergeCell ref="O17:O18"/>
    <mergeCell ref="O19:O20"/>
    <mergeCell ref="K17:K18"/>
    <mergeCell ref="L17:L18"/>
    <mergeCell ref="M17:M18"/>
    <mergeCell ref="K15:K16"/>
    <mergeCell ref="M15:M16"/>
    <mergeCell ref="L19:L20"/>
    <mergeCell ref="K19:K20"/>
    <mergeCell ref="E17:E18"/>
    <mergeCell ref="F17:F18"/>
    <mergeCell ref="A22:AC22"/>
    <mergeCell ref="A11:A12"/>
    <mergeCell ref="A13:A14"/>
    <mergeCell ref="A15:A16"/>
    <mergeCell ref="A17:A18"/>
    <mergeCell ref="A19:A20"/>
    <mergeCell ref="B11:B12"/>
    <mergeCell ref="B13:B14"/>
    <mergeCell ref="B15:B16"/>
    <mergeCell ref="B17:B18"/>
    <mergeCell ref="B19:B20"/>
    <mergeCell ref="C15:C16"/>
    <mergeCell ref="L13:L14"/>
    <mergeCell ref="L15:L16"/>
    <mergeCell ref="C11:C12"/>
    <mergeCell ref="C13:C14"/>
    <mergeCell ref="P8:U8"/>
    <mergeCell ref="V8:X8"/>
    <mergeCell ref="Y8:AC8"/>
    <mergeCell ref="A5:AC5"/>
    <mergeCell ref="A7:A10"/>
    <mergeCell ref="B7:B10"/>
    <mergeCell ref="C7:C10"/>
    <mergeCell ref="E7:E10"/>
    <mergeCell ref="F7:F10"/>
    <mergeCell ref="G7:J7"/>
    <mergeCell ref="K7:AC7"/>
    <mergeCell ref="D7:D10"/>
    <mergeCell ref="K8:O8"/>
    <mergeCell ref="O9:O10"/>
    <mergeCell ref="G9:G10"/>
    <mergeCell ref="H9:H10"/>
  </mergeCells>
  <hyperlinks>
    <hyperlink ref="A22" location="_ftnref1" display="_ftnref1"/>
  </hyperlinks>
  <pageMargins left="0.11811023622047245" right="0.11811023622047245" top="0.15748031496062992" bottom="0.15748031496062992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Лист1</vt:lpstr>
      <vt:lpstr>Индикаторы!Заголовки_для_печати</vt:lpstr>
      <vt:lpstr>Индикаторы!Область_печати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2021-06-23T02:26:28Z</dcterms:modified>
</cp:coreProperties>
</file>