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8_2025-2027\10_пост об одобрении\"/>
    </mc:Choice>
  </mc:AlternateContent>
  <bookViews>
    <workbookView xWindow="0" yWindow="0" windowWidth="14250" windowHeight="11655"/>
  </bookViews>
  <sheets>
    <sheet name="прогноз 2023- 2030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2023- 2030'!$8:$9</definedName>
    <definedName name="_xlnm.Print_Titles" localSheetId="1">'прогноз до 2024 года '!$6:$8</definedName>
    <definedName name="_xlnm.Print_Area" localSheetId="0">'прогноз 2023- 2030'!$A$1:$Q$80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L27" i="1" l="1"/>
  <c r="M11" i="1" l="1"/>
  <c r="L11" i="1"/>
  <c r="P11" i="1"/>
  <c r="Q11" i="1"/>
  <c r="O11" i="1"/>
  <c r="N11" i="1"/>
  <c r="J21" i="1" l="1"/>
  <c r="H21" i="1"/>
  <c r="F21" i="1"/>
  <c r="E21" i="1"/>
  <c r="J18" i="1"/>
  <c r="H18" i="1"/>
  <c r="F18" i="1"/>
  <c r="E18" i="1"/>
  <c r="M28" i="1" l="1"/>
  <c r="L28" i="1"/>
  <c r="M27" i="1"/>
  <c r="O27" i="1" s="1"/>
  <c r="Q27" i="1" s="1"/>
  <c r="N27" i="1"/>
  <c r="P27" i="1" s="1"/>
  <c r="O63" i="1"/>
  <c r="Q63" i="1" s="1"/>
  <c r="M63" i="1"/>
  <c r="L63" i="1"/>
  <c r="N63" i="1" s="1"/>
  <c r="P63" i="1" s="1"/>
  <c r="N75" i="1"/>
  <c r="P75" i="1" s="1"/>
  <c r="M75" i="1"/>
  <c r="L75" i="1"/>
  <c r="O75" i="1"/>
  <c r="Q75" i="1" s="1"/>
  <c r="Q28" i="1"/>
  <c r="O28" i="1"/>
  <c r="N28" i="1"/>
  <c r="P28" i="1" s="1"/>
  <c r="E65" i="1"/>
  <c r="F65" i="1" s="1"/>
  <c r="H65" i="1" s="1"/>
  <c r="J65" i="1" s="1"/>
  <c r="L65" i="1" s="1"/>
  <c r="N65" i="1" s="1"/>
  <c r="G65" i="1" l="1"/>
  <c r="I65" i="1" s="1"/>
  <c r="K65" i="1" s="1"/>
  <c r="M65" i="1" s="1"/>
  <c r="O65" i="1" s="1"/>
  <c r="Q26" i="1"/>
  <c r="P26" i="1"/>
  <c r="O26" i="1"/>
  <c r="N26" i="1"/>
  <c r="M26" i="1"/>
  <c r="L26" i="1"/>
  <c r="Q65" i="1" l="1"/>
  <c r="P65" i="1" l="1"/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<sst xmlns="http://schemas.openxmlformats.org/spreadsheetml/2006/main" count="395" uniqueCount="162">
  <si>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</si>
  <si>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</si>
  <si>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</si>
  <si>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</si>
  <si>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</si>
  <si>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</si>
  <si>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</si>
  <si>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</si>
  <si>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</si>
  <si>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</si>
  <si>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</si>
  <si>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</si>
  <si>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</si>
  <si>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</si>
  <si>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</si>
  <si>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</si>
  <si>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</si>
  <si>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</si>
  <si>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</si>
  <si>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</si>
  <si>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</si>
  <si>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</si>
  <si>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</si>
  <si>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</si>
  <si>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</si>
  <si>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</si>
  <si>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</si>
  <si>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</si>
  <si>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</si>
  <si>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</si>
  <si>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</si>
  <si>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</si>
  <si>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</si>
  <si>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</si>
  <si>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</si>
  <si>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</si>
  <si>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</si>
  <si>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</si>
  <si>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</si>
  <si>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</si>
  <si>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</si>
  <si>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</si>
  <si>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</si>
  <si>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</si>
  <si>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</si>
  <si>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</si>
  <si>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</si>
  <si>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</si>
  <si>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</si>
  <si>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</si>
  <si>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</si>
  <si>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</si>
  <si>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</si>
  <si>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</si>
  <si>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</si>
  <si>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</si>
  <si>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</si>
  <si>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</si>
  <si>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</si>
  <si>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</si>
  <si>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</si>
  <si>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</si>
  <si>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</si>
  <si>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</si>
  <si>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</si>
  <si>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</si>
  <si>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</si>
  <si>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</si>
  <si>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</si>
  <si>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</si>
  <si>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</si>
  <si>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</si>
  <si>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</si>
  <si>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</si>
  <si>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</si>
  <si>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</si>
  <si>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</si>
  <si>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</si>
  <si>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</si>
  <si>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</si>
  <si>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</si>
  <si>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</si>
  <si>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</si>
  <si>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</si>
  <si>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</si>
  <si>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</si>
  <si>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</si>
  <si>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</si>
  <si>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</si>
  <si>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</si>
  <si>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</si>
  <si>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</si>
  <si>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</si>
  <si>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</si>
  <si>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</si>
  <si>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</si>
  <si>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</si>
  <si>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</si>
  <si>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</si>
  <si>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</si>
  <si>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</si>
  <si>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</si>
  <si>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</si>
  <si>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</si>
  <si>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</si>
  <si>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</si>
  <si>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</si>
  <si>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</si>
  <si>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</si>
  <si>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</si>
  <si>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</si>
  <si>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</si>
  <si>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</si>
  <si>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</si>
  <si>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</si>
  <si>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</si>
  <si>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</si>
  <si>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</si>
  <si>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</si>
  <si>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</si>
  <si>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</si>
  <si>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</si>
  <si>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</si>
  <si>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</si>
  <si>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</si>
  <si>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</si>
  <si>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</si>
  <si>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</si>
  <si>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</si>
  <si>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</si>
  <si>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</si>
  <si>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</si>
  <si>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</si>
  <si>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</si>
  <si>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</si>
  <si>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</si>
  <si>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</si>
  <si>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</si>
  <si>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2025 прогноз</t>
  </si>
  <si>
    <t>Инфляция (индекс потребительских цен) в среднем за год**</t>
  </si>
  <si>
    <t xml:space="preserve">** исходные условия прогноза социально-экономического разивтия Республики Саха (Якутия) на 2023-2025 годы, </t>
  </si>
  <si>
    <t>2026 прогноз</t>
  </si>
  <si>
    <t>* исключены из макета "территориальный аспект" в 2023 году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</si>
  <si>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</si>
  <si>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</si>
  <si>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</si>
  <si>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</si>
  <si>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</si>
  <si>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</si>
  <si>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</si>
  <si>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</si>
  <si>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утвержденные постановлением Правительства Республики Саха (Якутия) от 27.07.2023 № 394 базовый (вариант 1) и целевой (вариант 2)</t>
  </si>
  <si>
    <t>Приложение 2</t>
  </si>
  <si>
    <t>2027 прогноз</t>
  </si>
  <si>
    <t>2028 прогноз</t>
  </si>
  <si>
    <t>2029 прогноз</t>
  </si>
  <si>
    <t>2030 прогноз</t>
  </si>
  <si>
    <t>Трудовая деятельность и среднемесячная заработная плата работников предприятий</t>
  </si>
  <si>
    <t>Розничная торговля</t>
  </si>
  <si>
    <t>Объем отгруженных товаров собственного производства, выполненных работ и услуг собственными силами</t>
  </si>
  <si>
    <t>от "____"_________2024 г. №_______</t>
  </si>
  <si>
    <t>Долгосрочный прогноз социально-экономического развития МР "Мирнинский район" РС (Я) на 2025-2030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</si>
</sst>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9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vertical="center"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4" fontId="104" fillId="0" borderId="0" xfId="0" applyNumberFormat="1" applyFont="1" applyFill="1" applyAlignment="1">
      <alignment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1" fontId="104" fillId="0" borderId="10" xfId="2" applyNumberFormat="1" applyFont="1" applyFill="1" applyBorder="1" applyAlignment="1">
      <alignment horizontal="left" vertical="center" wrapText="1"/>
    </xf>
    <xf numFmtId="0" fontId="104" fillId="0" borderId="10" xfId="0" applyFont="1" applyFill="1" applyBorder="1" applyAlignment="1">
      <alignment horizontal="left" wrapText="1"/>
    </xf>
    <xf numFmtId="0" fontId="104" fillId="0" borderId="10" xfId="0" applyFont="1" applyFill="1" applyBorder="1" applyAlignment="1">
      <alignment horizontal="left" vertical="center" wrapText="1"/>
    </xf>
    <xf numFmtId="0" fontId="107" fillId="0" borderId="0" xfId="0" applyFont="1" applyFill="1" applyAlignment="1">
      <alignment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left" vertical="center"/>
    </xf>
    <xf numFmtId="0" fontId="108" fillId="0" borderId="15" xfId="0" applyFont="1" applyFill="1" applyBorder="1" applyAlignment="1">
      <alignment horizontal="left" vertical="center"/>
    </xf>
    <xf numFmtId="0" fontId="104" fillId="0" borderId="13" xfId="2" applyFont="1" applyFill="1" applyBorder="1" applyAlignment="1">
      <alignment horizontal="left" vertical="center" wrapText="1"/>
    </xf>
    <xf numFmtId="0" fontId="104" fillId="0" borderId="15" xfId="2" applyFont="1" applyFill="1" applyBorder="1" applyAlignment="1">
      <alignment horizontal="left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2" fontId="104" fillId="0" borderId="10" xfId="4" applyNumberFormat="1" applyFont="1" applyFill="1" applyBorder="1" applyAlignment="1" applyProtection="1">
      <alignment horizontal="left" vertical="center" wrapText="1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view="pageBreakPreview" topLeftCell="A8" zoomScale="60" zoomScaleNormal="50" workbookViewId="0">
      <pane xSplit="3" ySplit="3" topLeftCell="D11" activePane="bottomRight" state="frozen"/>
      <selection activeCell="A8" sqref="A8"/>
      <selection pane="topRight" activeCell="D8" sqref="D8"/>
      <selection pane="bottomLeft" activeCell="A11" sqref="A11"/>
      <selection pane="bottomRight" activeCell="O18" sqref="O18"/>
    </sheetView>
  </sheetViews>
  <sheetFormatPr defaultRowHeight="20.25"/>
  <cols>
    <col min="1" max="1" width="8" style="68" customWidth="1"/>
    <col min="2" max="2" width="48" style="60" customWidth="1"/>
    <col min="3" max="3" width="18" style="68" customWidth="1"/>
    <col min="4" max="4" width="20.140625" style="66" bestFit="1" customWidth="1"/>
    <col min="5" max="5" width="20.140625" style="66" customWidth="1"/>
    <col min="6" max="8" width="20.140625" style="66" bestFit="1" customWidth="1"/>
    <col min="9" max="9" width="20.140625" style="66" customWidth="1"/>
    <col min="10" max="10" width="20.140625" style="66" bestFit="1" customWidth="1"/>
    <col min="11" max="11" width="20.140625" style="66" customWidth="1"/>
    <col min="12" max="12" width="20.140625" style="66" bestFit="1" customWidth="1"/>
    <col min="13" max="13" width="20.140625" style="66" customWidth="1"/>
    <col min="14" max="14" width="20.140625" style="66" bestFit="1" customWidth="1"/>
    <col min="15" max="15" width="20.140625" style="66" customWidth="1"/>
    <col min="16" max="16" width="20.140625" style="66" bestFit="1" customWidth="1"/>
    <col min="17" max="17" width="20.140625" style="66" customWidth="1"/>
    <col min="18" max="18" width="24.5703125" style="60" customWidth="1"/>
    <col min="19" max="19" width="20.5703125" style="60" customWidth="1"/>
    <col min="20" max="16384" width="9.140625" style="60"/>
  </cols>
  <sheetData>
    <row r="1" spans="1:19">
      <c r="K1" s="64"/>
      <c r="M1" s="64"/>
      <c r="O1" s="64"/>
      <c r="Q1" s="64" t="s">
        <v>152</v>
      </c>
    </row>
    <row r="2" spans="1:19" ht="20.25" customHeight="1">
      <c r="K2" s="64"/>
      <c r="M2" s="64"/>
      <c r="O2" s="64"/>
      <c r="Q2" s="64" t="s">
        <v>122</v>
      </c>
    </row>
    <row r="3" spans="1:19" ht="20.25" customHeight="1">
      <c r="K3" s="64"/>
      <c r="M3" s="64"/>
      <c r="O3" s="64"/>
      <c r="Q3" s="64" t="s">
        <v>160</v>
      </c>
    </row>
    <row r="5" spans="1:19" s="69" customFormat="1" ht="18.75" customHeight="1">
      <c r="A5" s="93" t="s">
        <v>161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9" s="69" customFormat="1">
      <c r="A6" s="65"/>
      <c r="B6" s="65"/>
      <c r="C6" s="65"/>
      <c r="D6" s="82"/>
      <c r="E6" s="82"/>
      <c r="F6" s="82"/>
      <c r="G6" s="82"/>
      <c r="H6" s="82"/>
      <c r="I6" s="82"/>
      <c r="J6" s="82"/>
      <c r="K6" s="82"/>
      <c r="L6" s="82"/>
      <c r="M6" s="81"/>
      <c r="N6" s="81"/>
      <c r="O6" s="81"/>
      <c r="P6" s="81"/>
      <c r="Q6" s="81"/>
    </row>
    <row r="8" spans="1:19" s="65" customFormat="1" ht="30" customHeight="1">
      <c r="A8" s="94" t="s">
        <v>0</v>
      </c>
      <c r="B8" s="94" t="s">
        <v>1</v>
      </c>
      <c r="C8" s="94" t="s">
        <v>13</v>
      </c>
      <c r="D8" s="83">
        <v>2023</v>
      </c>
      <c r="E8" s="84">
        <v>2024</v>
      </c>
      <c r="F8" s="85" t="s">
        <v>138</v>
      </c>
      <c r="G8" s="86"/>
      <c r="H8" s="85" t="s">
        <v>141</v>
      </c>
      <c r="I8" s="86"/>
      <c r="J8" s="94" t="s">
        <v>153</v>
      </c>
      <c r="K8" s="94"/>
      <c r="L8" s="94" t="s">
        <v>154</v>
      </c>
      <c r="M8" s="94"/>
      <c r="N8" s="94" t="s">
        <v>155</v>
      </c>
      <c r="O8" s="94"/>
      <c r="P8" s="94" t="s">
        <v>156</v>
      </c>
      <c r="Q8" s="94"/>
    </row>
    <row r="9" spans="1:19" s="69" customFormat="1" ht="30" customHeight="1">
      <c r="A9" s="94"/>
      <c r="B9" s="94"/>
      <c r="C9" s="94"/>
      <c r="D9" s="83" t="s">
        <v>5</v>
      </c>
      <c r="E9" s="70" t="s">
        <v>4</v>
      </c>
      <c r="F9" s="70" t="s">
        <v>127</v>
      </c>
      <c r="G9" s="70" t="s">
        <v>128</v>
      </c>
      <c r="H9" s="70" t="s">
        <v>127</v>
      </c>
      <c r="I9" s="70" t="s">
        <v>128</v>
      </c>
      <c r="J9" s="70" t="s">
        <v>127</v>
      </c>
      <c r="K9" s="70" t="s">
        <v>128</v>
      </c>
      <c r="L9" s="70" t="s">
        <v>127</v>
      </c>
      <c r="M9" s="70" t="s">
        <v>128</v>
      </c>
      <c r="N9" s="70" t="s">
        <v>127</v>
      </c>
      <c r="O9" s="70" t="s">
        <v>128</v>
      </c>
      <c r="P9" s="70" t="s">
        <v>127</v>
      </c>
      <c r="Q9" s="70" t="s">
        <v>128</v>
      </c>
    </row>
    <row r="10" spans="1:19" ht="40.5" customHeight="1">
      <c r="A10" s="94" t="s">
        <v>109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</row>
    <row r="11" spans="1:19" ht="40.5" customHeight="1">
      <c r="A11" s="57">
        <v>1</v>
      </c>
      <c r="B11" s="56" t="s">
        <v>134</v>
      </c>
      <c r="C11" s="57" t="s">
        <v>10</v>
      </c>
      <c r="D11" s="53">
        <v>71506</v>
      </c>
      <c r="E11" s="53">
        <v>71914.5</v>
      </c>
      <c r="F11" s="53">
        <v>72337</v>
      </c>
      <c r="G11" s="53">
        <v>72486.3167382252</v>
      </c>
      <c r="H11" s="53">
        <v>72740</v>
      </c>
      <c r="I11" s="53">
        <v>72955.970525541896</v>
      </c>
      <c r="J11" s="53">
        <v>73124</v>
      </c>
      <c r="K11" s="53">
        <v>73437.531869933999</v>
      </c>
      <c r="L11" s="53">
        <f t="shared" ref="L11:Q11" si="0">(L12+N12)/2</f>
        <v>73316</v>
      </c>
      <c r="M11" s="53">
        <f t="shared" si="0"/>
        <v>74231.750000000015</v>
      </c>
      <c r="N11" s="53">
        <f t="shared" si="0"/>
        <v>73316</v>
      </c>
      <c r="O11" s="53">
        <f t="shared" si="0"/>
        <v>74231.750000000015</v>
      </c>
      <c r="P11" s="53">
        <f t="shared" si="0"/>
        <v>73316</v>
      </c>
      <c r="Q11" s="53">
        <f t="shared" si="0"/>
        <v>74231.750000000015</v>
      </c>
    </row>
    <row r="12" spans="1:19" ht="40.5" customHeight="1">
      <c r="A12" s="58">
        <v>2</v>
      </c>
      <c r="B12" s="13" t="s">
        <v>12</v>
      </c>
      <c r="C12" s="58" t="s">
        <v>10</v>
      </c>
      <c r="D12" s="50">
        <v>71308</v>
      </c>
      <c r="E12" s="50">
        <v>71704</v>
      </c>
      <c r="F12" s="50">
        <v>72124.999999999985</v>
      </c>
      <c r="G12" s="50">
        <v>71703.999999999985</v>
      </c>
      <c r="H12" s="50">
        <v>72549</v>
      </c>
      <c r="I12" s="50">
        <v>73268.633476450399</v>
      </c>
      <c r="J12" s="50">
        <v>72931</v>
      </c>
      <c r="K12" s="50">
        <v>72643.307574633393</v>
      </c>
      <c r="L12" s="50">
        <v>73316</v>
      </c>
      <c r="M12" s="50">
        <v>74231.750000000015</v>
      </c>
      <c r="N12" s="50">
        <v>73316</v>
      </c>
      <c r="O12" s="50">
        <v>74231.750000000015</v>
      </c>
      <c r="P12" s="50">
        <v>73316</v>
      </c>
      <c r="Q12" s="50">
        <v>74231.750000000015</v>
      </c>
      <c r="R12" s="60">
        <v>73316</v>
      </c>
      <c r="S12" s="60">
        <v>74231.750000000015</v>
      </c>
    </row>
    <row r="13" spans="1:19" ht="40.5" customHeight="1">
      <c r="A13" s="58" t="s">
        <v>42</v>
      </c>
      <c r="B13" s="31" t="s">
        <v>131</v>
      </c>
      <c r="C13" s="58" t="s">
        <v>10</v>
      </c>
      <c r="D13" s="50">
        <v>14973</v>
      </c>
      <c r="E13" s="50">
        <v>15056.150670331519</v>
      </c>
      <c r="F13" s="50">
        <v>15144.550751668799</v>
      </c>
      <c r="G13" s="50">
        <v>15056.150670331503</v>
      </c>
      <c r="H13" s="50">
        <v>15233.580762326808</v>
      </c>
      <c r="I13" s="50">
        <v>15384.686837983001</v>
      </c>
      <c r="J13" s="50">
        <v>15313.791762495091</v>
      </c>
      <c r="K13" s="50">
        <v>15253.383131135157</v>
      </c>
      <c r="L13" s="50">
        <v>15394.63269198407</v>
      </c>
      <c r="M13" s="50">
        <v>15586.918617125708</v>
      </c>
      <c r="N13" s="50">
        <v>15394.63269198407</v>
      </c>
      <c r="O13" s="50">
        <v>15586.918617125708</v>
      </c>
      <c r="P13" s="50">
        <v>15394.63269198407</v>
      </c>
      <c r="Q13" s="50">
        <v>15586.918617125708</v>
      </c>
    </row>
    <row r="14" spans="1:19" s="66" customFormat="1" ht="40.5" customHeight="1">
      <c r="A14" s="58" t="s">
        <v>102</v>
      </c>
      <c r="B14" s="31" t="s">
        <v>132</v>
      </c>
      <c r="C14" s="58" t="s">
        <v>10</v>
      </c>
      <c r="D14" s="50">
        <v>47317</v>
      </c>
      <c r="E14" s="50">
        <v>47579.769002075504</v>
      </c>
      <c r="F14" s="50">
        <v>47859.126956302243</v>
      </c>
      <c r="G14" s="50">
        <v>47579.769002075504</v>
      </c>
      <c r="H14" s="50">
        <v>48140.47558478712</v>
      </c>
      <c r="I14" s="50">
        <v>48617.994197077518</v>
      </c>
      <c r="J14" s="50">
        <v>48393.954773657933</v>
      </c>
      <c r="K14" s="50">
        <v>48203.054138510808</v>
      </c>
      <c r="L14" s="50">
        <v>48649.424636786898</v>
      </c>
      <c r="M14" s="50">
        <v>49257.077954086504</v>
      </c>
      <c r="N14" s="50">
        <v>48649.424636786898</v>
      </c>
      <c r="O14" s="50">
        <v>49257.077954086504</v>
      </c>
      <c r="P14" s="50">
        <v>48649.424636786898</v>
      </c>
      <c r="Q14" s="50">
        <v>49257.077954086504</v>
      </c>
    </row>
    <row r="15" spans="1:19" ht="40.5" customHeight="1">
      <c r="A15" s="58" t="s">
        <v>103</v>
      </c>
      <c r="B15" s="32" t="s">
        <v>17</v>
      </c>
      <c r="C15" s="58" t="s">
        <v>10</v>
      </c>
      <c r="D15" s="50">
        <v>9018</v>
      </c>
      <c r="E15" s="50">
        <v>9068.0803275929757</v>
      </c>
      <c r="F15" s="50">
        <v>9121.3222920289445</v>
      </c>
      <c r="G15" s="50">
        <v>9068.0803275929757</v>
      </c>
      <c r="H15" s="50">
        <v>9174.9436528860715</v>
      </c>
      <c r="I15" s="50">
        <v>9265.9524413898816</v>
      </c>
      <c r="J15" s="50">
        <v>9223.2534638469733</v>
      </c>
      <c r="K15" s="50">
        <v>9186.8703049874348</v>
      </c>
      <c r="L15" s="50">
        <v>9271.9426712290369</v>
      </c>
      <c r="M15" s="50">
        <v>9387.753428787797</v>
      </c>
      <c r="N15" s="50">
        <v>9271.9426712290369</v>
      </c>
      <c r="O15" s="50">
        <v>9387.753428787797</v>
      </c>
      <c r="P15" s="50">
        <v>9271.9426712290369</v>
      </c>
      <c r="Q15" s="50">
        <v>9387.753428787797</v>
      </c>
    </row>
    <row r="16" spans="1:19" ht="40.5" customHeight="1">
      <c r="A16" s="58">
        <v>3</v>
      </c>
      <c r="B16" s="118" t="s">
        <v>37</v>
      </c>
      <c r="C16" s="58" t="s">
        <v>10</v>
      </c>
      <c r="D16" s="50">
        <v>583</v>
      </c>
      <c r="E16" s="50">
        <v>614</v>
      </c>
      <c r="F16" s="50">
        <v>610</v>
      </c>
      <c r="G16" s="50"/>
      <c r="H16" s="50">
        <v>614</v>
      </c>
      <c r="I16" s="50"/>
      <c r="J16" s="50">
        <v>621</v>
      </c>
      <c r="K16" s="50"/>
      <c r="L16" s="50">
        <v>621</v>
      </c>
      <c r="M16" s="50"/>
      <c r="N16" s="50">
        <v>621</v>
      </c>
      <c r="O16" s="50"/>
      <c r="P16" s="50">
        <v>621</v>
      </c>
      <c r="Q16" s="50"/>
    </row>
    <row r="17" spans="1:19" ht="40.5" customHeight="1">
      <c r="A17" s="58">
        <v>4</v>
      </c>
      <c r="B17" s="118" t="s">
        <v>38</v>
      </c>
      <c r="C17" s="58" t="s">
        <v>10</v>
      </c>
      <c r="D17" s="50">
        <v>417</v>
      </c>
      <c r="E17" s="50">
        <v>410</v>
      </c>
      <c r="F17" s="50">
        <v>407</v>
      </c>
      <c r="G17" s="50"/>
      <c r="H17" s="50">
        <v>403</v>
      </c>
      <c r="I17" s="50"/>
      <c r="J17" s="50">
        <v>399</v>
      </c>
      <c r="K17" s="50"/>
      <c r="L17" s="50">
        <v>399</v>
      </c>
      <c r="M17" s="50"/>
      <c r="N17" s="50">
        <v>399</v>
      </c>
      <c r="O17" s="50"/>
      <c r="P17" s="50">
        <v>399</v>
      </c>
      <c r="Q17" s="50"/>
    </row>
    <row r="18" spans="1:19" ht="40.5" customHeight="1">
      <c r="A18" s="58">
        <v>5</v>
      </c>
      <c r="B18" s="118" t="s">
        <v>41</v>
      </c>
      <c r="C18" s="58" t="s">
        <v>10</v>
      </c>
      <c r="D18" s="50">
        <v>166</v>
      </c>
      <c r="E18" s="50">
        <f t="shared" ref="E18:K18" si="1">E16-E17</f>
        <v>204</v>
      </c>
      <c r="F18" s="50">
        <f t="shared" si="1"/>
        <v>203</v>
      </c>
      <c r="G18" s="50"/>
      <c r="H18" s="50">
        <f t="shared" si="1"/>
        <v>211</v>
      </c>
      <c r="I18" s="50"/>
      <c r="J18" s="50">
        <f t="shared" si="1"/>
        <v>222</v>
      </c>
      <c r="K18" s="50"/>
      <c r="L18" s="50">
        <v>222</v>
      </c>
      <c r="M18" s="50"/>
      <c r="N18" s="50">
        <v>222</v>
      </c>
      <c r="O18" s="50"/>
      <c r="P18" s="50">
        <v>222</v>
      </c>
      <c r="Q18" s="50"/>
    </row>
    <row r="19" spans="1:19" ht="40.5" customHeight="1">
      <c r="A19" s="58">
        <v>6</v>
      </c>
      <c r="B19" s="118" t="s">
        <v>39</v>
      </c>
      <c r="C19" s="58" t="s">
        <v>10</v>
      </c>
      <c r="D19" s="50">
        <v>5943</v>
      </c>
      <c r="E19" s="50">
        <v>6008</v>
      </c>
      <c r="F19" s="50">
        <v>5943</v>
      </c>
      <c r="G19" s="50"/>
      <c r="H19" s="50">
        <v>5943</v>
      </c>
      <c r="I19" s="50"/>
      <c r="J19" s="50">
        <v>6008</v>
      </c>
      <c r="K19" s="50"/>
      <c r="L19" s="50">
        <v>6008</v>
      </c>
      <c r="M19" s="50"/>
      <c r="N19" s="50">
        <v>6008</v>
      </c>
      <c r="O19" s="50"/>
      <c r="P19" s="50">
        <v>6008</v>
      </c>
      <c r="Q19" s="50"/>
    </row>
    <row r="20" spans="1:19" ht="40.5" customHeight="1">
      <c r="A20" s="58">
        <v>7</v>
      </c>
      <c r="B20" s="118" t="s">
        <v>40</v>
      </c>
      <c r="C20" s="58" t="s">
        <v>10</v>
      </c>
      <c r="D20" s="50">
        <v>5702</v>
      </c>
      <c r="E20" s="50">
        <v>5765</v>
      </c>
      <c r="F20" s="50">
        <v>5702</v>
      </c>
      <c r="G20" s="50"/>
      <c r="H20" s="50">
        <v>5702</v>
      </c>
      <c r="I20" s="50"/>
      <c r="J20" s="50">
        <v>5702</v>
      </c>
      <c r="K20" s="50"/>
      <c r="L20" s="50">
        <v>5702</v>
      </c>
      <c r="M20" s="50"/>
      <c r="N20" s="50">
        <v>5702</v>
      </c>
      <c r="O20" s="50"/>
      <c r="P20" s="50">
        <v>5702</v>
      </c>
      <c r="Q20" s="50"/>
    </row>
    <row r="21" spans="1:19" ht="40.5" customHeight="1">
      <c r="A21" s="58">
        <v>8</v>
      </c>
      <c r="B21" s="118" t="s">
        <v>70</v>
      </c>
      <c r="C21" s="58" t="s">
        <v>10</v>
      </c>
      <c r="D21" s="50">
        <v>241</v>
      </c>
      <c r="E21" s="50">
        <f t="shared" ref="E21:K21" si="2">E19-E20</f>
        <v>243</v>
      </c>
      <c r="F21" s="50">
        <f t="shared" si="2"/>
        <v>241</v>
      </c>
      <c r="G21" s="50"/>
      <c r="H21" s="50">
        <f t="shared" si="2"/>
        <v>241</v>
      </c>
      <c r="I21" s="50"/>
      <c r="J21" s="50">
        <f t="shared" si="2"/>
        <v>306</v>
      </c>
      <c r="K21" s="50"/>
      <c r="L21" s="50">
        <v>306</v>
      </c>
      <c r="M21" s="50"/>
      <c r="N21" s="50">
        <v>306</v>
      </c>
      <c r="O21" s="50"/>
      <c r="P21" s="50">
        <v>306</v>
      </c>
      <c r="Q21" s="50"/>
    </row>
    <row r="22" spans="1:19" s="66" customFormat="1" ht="40.5" customHeight="1">
      <c r="A22" s="94" t="s">
        <v>157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</row>
    <row r="23" spans="1:19" ht="64.5" customHeight="1">
      <c r="A23" s="58">
        <v>9</v>
      </c>
      <c r="B23" s="51" t="s">
        <v>136</v>
      </c>
      <c r="C23" s="58" t="s">
        <v>10</v>
      </c>
      <c r="D23" s="50">
        <v>38524.314899671139</v>
      </c>
      <c r="E23" s="50">
        <v>38514.634888428314</v>
      </c>
      <c r="F23" s="50">
        <v>39062.684342557608</v>
      </c>
      <c r="G23" s="50">
        <v>40713.555977391748</v>
      </c>
      <c r="H23" s="50">
        <v>39128.42325597188</v>
      </c>
      <c r="I23" s="50">
        <v>41116.51836113396</v>
      </c>
      <c r="J23" s="50">
        <v>39237.300978945277</v>
      </c>
      <c r="K23" s="50">
        <v>41674.926983406149</v>
      </c>
      <c r="L23" s="50">
        <v>39237.300978945277</v>
      </c>
      <c r="M23" s="50">
        <v>41674.926983406149</v>
      </c>
      <c r="N23" s="50">
        <v>39237.300978945277</v>
      </c>
      <c r="O23" s="50">
        <v>41674.926983406149</v>
      </c>
      <c r="P23" s="50">
        <v>39237.300978945277</v>
      </c>
      <c r="Q23" s="50">
        <v>41674.926983406149</v>
      </c>
    </row>
    <row r="24" spans="1:19" ht="60.75">
      <c r="A24" s="58">
        <v>10</v>
      </c>
      <c r="B24" s="61" t="s">
        <v>123</v>
      </c>
      <c r="C24" s="58" t="s">
        <v>10</v>
      </c>
      <c r="D24" s="50">
        <v>38389.410000000003</v>
      </c>
      <c r="E24" s="50">
        <v>38380.04396080647</v>
      </c>
      <c r="F24" s="50">
        <v>38910.317380806468</v>
      </c>
      <c r="G24" s="50">
        <v>40556.021088727168</v>
      </c>
      <c r="H24" s="50">
        <v>38973.924046556465</v>
      </c>
      <c r="I24" s="50">
        <v>40945.913350727169</v>
      </c>
      <c r="J24" s="50">
        <v>39079.270310635213</v>
      </c>
      <c r="K24" s="50">
        <v>41486.209938304659</v>
      </c>
      <c r="L24" s="50">
        <v>39079.270310635213</v>
      </c>
      <c r="M24" s="50">
        <v>41486.209938304659</v>
      </c>
      <c r="N24" s="50">
        <v>39079.270310635213</v>
      </c>
      <c r="O24" s="50">
        <v>41486.209938304659</v>
      </c>
      <c r="P24" s="50">
        <v>39079.270310635213</v>
      </c>
      <c r="Q24" s="50">
        <v>41486.209938304659</v>
      </c>
    </row>
    <row r="25" spans="1:19" ht="101.25">
      <c r="A25" s="58">
        <v>11</v>
      </c>
      <c r="B25" s="61" t="s">
        <v>129</v>
      </c>
      <c r="C25" s="58" t="s">
        <v>10</v>
      </c>
      <c r="D25" s="50">
        <v>350</v>
      </c>
      <c r="E25" s="50">
        <v>350</v>
      </c>
      <c r="F25" s="50">
        <v>350</v>
      </c>
      <c r="G25" s="50">
        <v>300</v>
      </c>
      <c r="H25" s="50">
        <v>350</v>
      </c>
      <c r="I25" s="50">
        <v>300</v>
      </c>
      <c r="J25" s="50">
        <v>350</v>
      </c>
      <c r="K25" s="50">
        <v>300</v>
      </c>
      <c r="L25" s="50">
        <v>350</v>
      </c>
      <c r="M25" s="50">
        <v>300</v>
      </c>
      <c r="N25" s="50">
        <v>350</v>
      </c>
      <c r="O25" s="50">
        <v>300</v>
      </c>
      <c r="P25" s="50">
        <v>350</v>
      </c>
      <c r="Q25" s="50">
        <v>300</v>
      </c>
    </row>
    <row r="26" spans="1:19" ht="81">
      <c r="A26" s="58">
        <v>12</v>
      </c>
      <c r="B26" s="61" t="s">
        <v>130</v>
      </c>
      <c r="C26" s="58" t="s">
        <v>9</v>
      </c>
      <c r="D26" s="67">
        <v>0.90851712979583121</v>
      </c>
      <c r="E26" s="67">
        <v>0.90874547042676812</v>
      </c>
      <c r="F26" s="67">
        <v>0.89599577164410493</v>
      </c>
      <c r="G26" s="67">
        <v>0.7368553121878868</v>
      </c>
      <c r="H26" s="67">
        <v>0.89449042633370635</v>
      </c>
      <c r="I26" s="67">
        <v>0.7296337626767051</v>
      </c>
      <c r="J26" s="67">
        <v>0.89200834733207024</v>
      </c>
      <c r="K26" s="67">
        <v>0.71985729001865328</v>
      </c>
      <c r="L26" s="67">
        <f t="shared" ref="L26:Q26" si="3">L25/L23*100</f>
        <v>0.89200834733207024</v>
      </c>
      <c r="M26" s="67">
        <f t="shared" si="3"/>
        <v>0.71985729001865328</v>
      </c>
      <c r="N26" s="67">
        <f t="shared" si="3"/>
        <v>0.89200834733207024</v>
      </c>
      <c r="O26" s="67">
        <f t="shared" si="3"/>
        <v>0.71985729001865328</v>
      </c>
      <c r="P26" s="67">
        <f t="shared" si="3"/>
        <v>0.89200834733207024</v>
      </c>
      <c r="Q26" s="67">
        <f t="shared" si="3"/>
        <v>0.71985729001865328</v>
      </c>
    </row>
    <row r="27" spans="1:19" ht="66.75" customHeight="1">
      <c r="A27" s="58">
        <v>13</v>
      </c>
      <c r="B27" s="61" t="s">
        <v>14</v>
      </c>
      <c r="C27" s="58" t="s">
        <v>15</v>
      </c>
      <c r="D27" s="52">
        <v>149153.65743660385</v>
      </c>
      <c r="E27" s="52">
        <v>169325.33997675791</v>
      </c>
      <c r="F27" s="52">
        <v>183905.75765715347</v>
      </c>
      <c r="G27" s="52">
        <v>184654.74647106248</v>
      </c>
      <c r="H27" s="52">
        <v>198202.90458201917</v>
      </c>
      <c r="I27" s="52">
        <v>209595.76335972711</v>
      </c>
      <c r="J27" s="52">
        <v>210931.86007435311</v>
      </c>
      <c r="K27" s="52">
        <v>228232.36438907316</v>
      </c>
      <c r="L27" s="52">
        <f>J27*L66/100</f>
        <v>219790.99819747594</v>
      </c>
      <c r="M27" s="52">
        <f t="shared" ref="M27:Q27" si="4">K27*M66/100</f>
        <v>237361.6589646361</v>
      </c>
      <c r="N27" s="52">
        <f t="shared" si="4"/>
        <v>229022.22012176993</v>
      </c>
      <c r="O27" s="52">
        <f t="shared" si="4"/>
        <v>246856.12532322152</v>
      </c>
      <c r="P27" s="52">
        <f t="shared" si="4"/>
        <v>238641.1533668843</v>
      </c>
      <c r="Q27" s="52">
        <f t="shared" si="4"/>
        <v>256730.37033615037</v>
      </c>
    </row>
    <row r="28" spans="1:19" ht="40.5">
      <c r="A28" s="58">
        <v>14</v>
      </c>
      <c r="B28" s="61" t="s">
        <v>49</v>
      </c>
      <c r="C28" s="58" t="s">
        <v>125</v>
      </c>
      <c r="D28" s="52">
        <v>68711.050900000002</v>
      </c>
      <c r="E28" s="52">
        <v>77984.567903837597</v>
      </c>
      <c r="F28" s="52">
        <v>85869.976783170307</v>
      </c>
      <c r="G28" s="52">
        <v>89866.341504167794</v>
      </c>
      <c r="H28" s="52">
        <v>92696.939387837905</v>
      </c>
      <c r="I28" s="52">
        <v>102985.079582483</v>
      </c>
      <c r="J28" s="52">
        <v>98916.758123648702</v>
      </c>
      <c r="K28" s="52">
        <v>113621.94940512899</v>
      </c>
      <c r="L28" s="52">
        <f t="shared" ref="L28:Q28" si="5">J28*L66/100</f>
        <v>103071.26196484195</v>
      </c>
      <c r="M28" s="52">
        <f t="shared" si="5"/>
        <v>118166.82738133415</v>
      </c>
      <c r="N28" s="52">
        <f t="shared" si="5"/>
        <v>107400.25496736533</v>
      </c>
      <c r="O28" s="52">
        <f t="shared" si="5"/>
        <v>122893.50047658752</v>
      </c>
      <c r="P28" s="52">
        <f t="shared" si="5"/>
        <v>111911.06567599467</v>
      </c>
      <c r="Q28" s="52">
        <f t="shared" si="5"/>
        <v>127809.24049565103</v>
      </c>
      <c r="R28" s="71"/>
      <c r="S28" s="71"/>
    </row>
    <row r="29" spans="1:19" ht="40.5" customHeight="1">
      <c r="A29" s="94" t="s">
        <v>111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</row>
    <row r="30" spans="1:19" ht="40.5" customHeight="1">
      <c r="A30" s="58">
        <v>15</v>
      </c>
      <c r="B30" s="72" t="s">
        <v>143</v>
      </c>
      <c r="C30" s="73"/>
      <c r="D30" s="74"/>
      <c r="E30" s="74"/>
      <c r="F30" s="74"/>
      <c r="G30" s="74"/>
      <c r="H30" s="74"/>
      <c r="I30" s="74"/>
      <c r="J30" s="74"/>
      <c r="K30" s="75"/>
      <c r="L30" s="74"/>
      <c r="M30" s="75"/>
      <c r="N30" s="74"/>
      <c r="O30" s="75"/>
      <c r="P30" s="74"/>
      <c r="Q30" s="75"/>
    </row>
    <row r="31" spans="1:19" s="66" customFormat="1" ht="40.5" customHeight="1">
      <c r="A31" s="58"/>
      <c r="B31" s="79" t="s">
        <v>44</v>
      </c>
      <c r="C31" s="58" t="s">
        <v>45</v>
      </c>
      <c r="D31" s="54" t="s">
        <v>118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  <c r="L31" s="54" t="s">
        <v>118</v>
      </c>
      <c r="M31" s="54" t="s">
        <v>118</v>
      </c>
      <c r="N31" s="54" t="s">
        <v>118</v>
      </c>
      <c r="O31" s="54" t="s">
        <v>118</v>
      </c>
      <c r="P31" s="54" t="s">
        <v>118</v>
      </c>
      <c r="Q31" s="54" t="s">
        <v>118</v>
      </c>
    </row>
    <row r="32" spans="1:19" s="66" customFormat="1" ht="40.5" customHeight="1">
      <c r="A32" s="58"/>
      <c r="B32" s="79" t="s">
        <v>44</v>
      </c>
      <c r="C32" s="58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  <c r="L32" s="54" t="s">
        <v>118</v>
      </c>
      <c r="M32" s="54" t="s">
        <v>118</v>
      </c>
      <c r="N32" s="54" t="s">
        <v>118</v>
      </c>
      <c r="O32" s="54" t="s">
        <v>118</v>
      </c>
      <c r="P32" s="54" t="s">
        <v>118</v>
      </c>
      <c r="Q32" s="54" t="s">
        <v>118</v>
      </c>
    </row>
    <row r="33" spans="1:17" s="66" customFormat="1" ht="40.5" customHeight="1">
      <c r="A33" s="58"/>
      <c r="B33" s="79" t="s">
        <v>53</v>
      </c>
      <c r="C33" s="58" t="s">
        <v>124</v>
      </c>
      <c r="D33" s="54" t="s">
        <v>118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  <c r="L33" s="54" t="s">
        <v>118</v>
      </c>
      <c r="M33" s="54" t="s">
        <v>118</v>
      </c>
      <c r="N33" s="54" t="s">
        <v>118</v>
      </c>
      <c r="O33" s="54" t="s">
        <v>118</v>
      </c>
      <c r="P33" s="54" t="s">
        <v>118</v>
      </c>
      <c r="Q33" s="54" t="s">
        <v>118</v>
      </c>
    </row>
    <row r="34" spans="1:17" s="66" customFormat="1" ht="40.5" customHeight="1">
      <c r="A34" s="58"/>
      <c r="B34" s="79" t="s">
        <v>52</v>
      </c>
      <c r="C34" s="58" t="s">
        <v>47</v>
      </c>
      <c r="D34" s="54" t="s">
        <v>118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  <c r="L34" s="54" t="s">
        <v>118</v>
      </c>
      <c r="M34" s="54" t="s">
        <v>118</v>
      </c>
      <c r="N34" s="54" t="s">
        <v>118</v>
      </c>
      <c r="O34" s="54" t="s">
        <v>118</v>
      </c>
      <c r="P34" s="54" t="s">
        <v>118</v>
      </c>
      <c r="Q34" s="54" t="s">
        <v>118</v>
      </c>
    </row>
    <row r="35" spans="1:17" s="66" customFormat="1" ht="40.5" customHeight="1">
      <c r="A35" s="58"/>
      <c r="B35" s="79" t="s">
        <v>48</v>
      </c>
      <c r="C35" s="58" t="s">
        <v>47</v>
      </c>
      <c r="D35" s="54" t="s">
        <v>118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  <c r="L35" s="54" t="s">
        <v>118</v>
      </c>
      <c r="M35" s="54" t="s">
        <v>118</v>
      </c>
      <c r="N35" s="54" t="s">
        <v>118</v>
      </c>
      <c r="O35" s="54" t="s">
        <v>118</v>
      </c>
      <c r="P35" s="54" t="s">
        <v>118</v>
      </c>
      <c r="Q35" s="54" t="s">
        <v>118</v>
      </c>
    </row>
    <row r="36" spans="1:17" ht="40.5" customHeight="1">
      <c r="A36" s="85" t="s">
        <v>112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</row>
    <row r="37" spans="1:17" s="66" customFormat="1" ht="40.5" customHeight="1">
      <c r="A37" s="58">
        <v>16</v>
      </c>
      <c r="B37" s="89" t="s">
        <v>54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</row>
    <row r="38" spans="1:17" s="66" customFormat="1" ht="40.5" customHeight="1">
      <c r="A38" s="58"/>
      <c r="B38" s="79" t="s">
        <v>55</v>
      </c>
      <c r="C38" s="58" t="s">
        <v>56</v>
      </c>
      <c r="D38" s="52">
        <v>589.11</v>
      </c>
      <c r="E38" s="52">
        <v>622.79</v>
      </c>
      <c r="F38" s="55">
        <v>630</v>
      </c>
      <c r="G38" s="55">
        <v>631</v>
      </c>
      <c r="H38" s="55">
        <v>632</v>
      </c>
      <c r="I38" s="55">
        <v>633</v>
      </c>
      <c r="J38" s="55">
        <v>634</v>
      </c>
      <c r="K38" s="55">
        <v>635</v>
      </c>
      <c r="L38" s="55">
        <v>634</v>
      </c>
      <c r="M38" s="55">
        <v>635</v>
      </c>
      <c r="N38" s="55">
        <v>634</v>
      </c>
      <c r="O38" s="55">
        <v>635</v>
      </c>
      <c r="P38" s="55">
        <v>634</v>
      </c>
      <c r="Q38" s="55">
        <v>635</v>
      </c>
    </row>
    <row r="39" spans="1:17" s="66" customFormat="1" ht="40.5" customHeight="1">
      <c r="A39" s="58"/>
      <c r="B39" s="79" t="s">
        <v>60</v>
      </c>
      <c r="C39" s="58" t="s">
        <v>56</v>
      </c>
      <c r="D39" s="52">
        <v>282.52999999999997</v>
      </c>
      <c r="E39" s="52">
        <v>295.73</v>
      </c>
      <c r="F39" s="52">
        <v>296</v>
      </c>
      <c r="G39" s="52">
        <v>297</v>
      </c>
      <c r="H39" s="52">
        <v>297</v>
      </c>
      <c r="I39" s="52">
        <v>298</v>
      </c>
      <c r="J39" s="52">
        <v>298.5</v>
      </c>
      <c r="K39" s="52">
        <v>300</v>
      </c>
      <c r="L39" s="52">
        <v>298.5</v>
      </c>
      <c r="M39" s="52">
        <v>300</v>
      </c>
      <c r="N39" s="52">
        <v>298.5</v>
      </c>
      <c r="O39" s="52">
        <v>300</v>
      </c>
      <c r="P39" s="52">
        <v>298.5</v>
      </c>
      <c r="Q39" s="52">
        <v>300</v>
      </c>
    </row>
    <row r="40" spans="1:17" s="66" customFormat="1" ht="40.5" customHeight="1">
      <c r="A40" s="58"/>
      <c r="B40" s="79" t="s">
        <v>144</v>
      </c>
      <c r="C40" s="58" t="s">
        <v>56</v>
      </c>
      <c r="D40" s="52">
        <v>6.7</v>
      </c>
      <c r="E40" s="52">
        <v>10.24</v>
      </c>
      <c r="F40" s="52">
        <v>10.5</v>
      </c>
      <c r="G40" s="52">
        <v>11</v>
      </c>
      <c r="H40" s="52">
        <v>11.5</v>
      </c>
      <c r="I40" s="52">
        <v>12</v>
      </c>
      <c r="J40" s="52">
        <v>12.5</v>
      </c>
      <c r="K40" s="52">
        <v>13</v>
      </c>
      <c r="L40" s="52">
        <v>12.5</v>
      </c>
      <c r="M40" s="52">
        <v>13</v>
      </c>
      <c r="N40" s="52">
        <v>12.5</v>
      </c>
      <c r="O40" s="52">
        <v>13</v>
      </c>
      <c r="P40" s="52">
        <v>12.5</v>
      </c>
      <c r="Q40" s="52">
        <v>13</v>
      </c>
    </row>
    <row r="41" spans="1:17" s="66" customFormat="1" ht="40.5" customHeight="1">
      <c r="A41" s="58"/>
      <c r="B41" s="79" t="s">
        <v>145</v>
      </c>
      <c r="C41" s="58" t="s">
        <v>56</v>
      </c>
      <c r="D41" s="52">
        <v>82.79</v>
      </c>
      <c r="E41" s="52">
        <v>109.58</v>
      </c>
      <c r="F41" s="52">
        <v>110</v>
      </c>
      <c r="G41" s="52">
        <v>112</v>
      </c>
      <c r="H41" s="52">
        <v>112.5</v>
      </c>
      <c r="I41" s="52">
        <v>113</v>
      </c>
      <c r="J41" s="52">
        <v>113.5</v>
      </c>
      <c r="K41" s="52">
        <v>114</v>
      </c>
      <c r="L41" s="52">
        <v>113.5</v>
      </c>
      <c r="M41" s="52">
        <v>114</v>
      </c>
      <c r="N41" s="52">
        <v>113.5</v>
      </c>
      <c r="O41" s="52">
        <v>114</v>
      </c>
      <c r="P41" s="52">
        <v>113.5</v>
      </c>
      <c r="Q41" s="52">
        <v>114</v>
      </c>
    </row>
    <row r="42" spans="1:17" s="66" customFormat="1" ht="40.5" customHeight="1">
      <c r="A42" s="58"/>
      <c r="B42" s="79" t="s">
        <v>61</v>
      </c>
      <c r="C42" s="58" t="s">
        <v>56</v>
      </c>
      <c r="D42" s="52">
        <v>1772.82</v>
      </c>
      <c r="E42" s="52">
        <v>1889.8047999999999</v>
      </c>
      <c r="F42" s="52">
        <v>1946.4989439999999</v>
      </c>
      <c r="G42" s="52">
        <v>1950.2785535999999</v>
      </c>
      <c r="H42" s="52">
        <v>2004.89391232</v>
      </c>
      <c r="I42" s="52">
        <v>2018.5383029760001</v>
      </c>
      <c r="J42" s="52">
        <v>2063.0358357772802</v>
      </c>
      <c r="K42" s="52">
        <v>2085.1500669742099</v>
      </c>
      <c r="L42" s="52">
        <v>2063.0358357772802</v>
      </c>
      <c r="M42" s="52">
        <v>2085.1500669742099</v>
      </c>
      <c r="N42" s="52">
        <v>2063.0358357772802</v>
      </c>
      <c r="O42" s="52">
        <v>2085.1500669742099</v>
      </c>
      <c r="P42" s="52">
        <v>2063.0358357772802</v>
      </c>
      <c r="Q42" s="52">
        <v>2085.1500669742099</v>
      </c>
    </row>
    <row r="43" spans="1:17" s="66" customFormat="1" ht="40.5" customHeight="1">
      <c r="A43" s="58"/>
      <c r="B43" s="79" t="s">
        <v>146</v>
      </c>
      <c r="C43" s="58" t="s">
        <v>56</v>
      </c>
      <c r="D43" s="52">
        <v>66.78</v>
      </c>
      <c r="E43" s="52">
        <v>71.208799999999997</v>
      </c>
      <c r="F43" s="52">
        <v>73.345063999999994</v>
      </c>
      <c r="G43" s="52">
        <v>73.487481599999995</v>
      </c>
      <c r="H43" s="52">
        <v>75.545415919999996</v>
      </c>
      <c r="I43" s="52">
        <v>76.059543456</v>
      </c>
      <c r="J43" s="52">
        <v>77.736232981680004</v>
      </c>
      <c r="K43" s="52">
        <v>78.569508390048</v>
      </c>
      <c r="L43" s="52">
        <v>77.736232981680004</v>
      </c>
      <c r="M43" s="52">
        <v>78.569508390048</v>
      </c>
      <c r="N43" s="52">
        <v>77.736232981680004</v>
      </c>
      <c r="O43" s="52">
        <v>78.569508390048</v>
      </c>
      <c r="P43" s="52">
        <v>77.736232981680004</v>
      </c>
      <c r="Q43" s="52">
        <v>78.569508390048</v>
      </c>
    </row>
    <row r="44" spans="1:17" s="66" customFormat="1" ht="40.5" customHeight="1">
      <c r="A44" s="58"/>
      <c r="B44" s="79" t="s">
        <v>119</v>
      </c>
      <c r="C44" s="58" t="s">
        <v>56</v>
      </c>
      <c r="D44" s="52">
        <v>27.4</v>
      </c>
      <c r="E44" s="52">
        <v>25</v>
      </c>
      <c r="F44" s="52">
        <v>25.5</v>
      </c>
      <c r="G44" s="52">
        <v>37.5</v>
      </c>
      <c r="H44" s="52">
        <v>26</v>
      </c>
      <c r="I44" s="52">
        <v>56.25</v>
      </c>
      <c r="J44" s="52">
        <v>27</v>
      </c>
      <c r="K44" s="52">
        <v>73.125</v>
      </c>
      <c r="L44" s="52">
        <v>27</v>
      </c>
      <c r="M44" s="52">
        <v>73.125</v>
      </c>
      <c r="N44" s="52">
        <v>27</v>
      </c>
      <c r="O44" s="52">
        <v>73.125</v>
      </c>
      <c r="P44" s="52">
        <v>27</v>
      </c>
      <c r="Q44" s="52">
        <v>73.125</v>
      </c>
    </row>
    <row r="45" spans="1:17" s="80" customFormat="1" ht="40.5" customHeight="1">
      <c r="A45" s="76"/>
      <c r="B45" s="79" t="s">
        <v>120</v>
      </c>
      <c r="C45" s="58" t="s">
        <v>56</v>
      </c>
      <c r="D45" s="52">
        <v>20.5</v>
      </c>
      <c r="E45" s="52">
        <v>52</v>
      </c>
      <c r="F45" s="52">
        <v>52.5</v>
      </c>
      <c r="G45" s="52">
        <v>53</v>
      </c>
      <c r="H45" s="52">
        <v>54</v>
      </c>
      <c r="I45" s="52">
        <v>55</v>
      </c>
      <c r="J45" s="52">
        <v>54.5</v>
      </c>
      <c r="K45" s="52">
        <v>55.5</v>
      </c>
      <c r="L45" s="52">
        <v>54.5</v>
      </c>
      <c r="M45" s="52">
        <v>55.5</v>
      </c>
      <c r="N45" s="52">
        <v>54.5</v>
      </c>
      <c r="O45" s="52">
        <v>55.5</v>
      </c>
      <c r="P45" s="52">
        <v>54.5</v>
      </c>
      <c r="Q45" s="52">
        <v>55.5</v>
      </c>
    </row>
    <row r="46" spans="1:17" ht="60.75">
      <c r="A46" s="58"/>
      <c r="B46" s="78" t="s">
        <v>121</v>
      </c>
      <c r="C46" s="58" t="s">
        <v>56</v>
      </c>
      <c r="D46" s="52">
        <v>167.89</v>
      </c>
      <c r="E46" s="52">
        <v>175.7</v>
      </c>
      <c r="F46" s="52">
        <v>176</v>
      </c>
      <c r="G46" s="52">
        <v>177</v>
      </c>
      <c r="H46" s="52">
        <v>177.5</v>
      </c>
      <c r="I46" s="52">
        <v>178</v>
      </c>
      <c r="J46" s="52">
        <v>179.5</v>
      </c>
      <c r="K46" s="52">
        <v>180</v>
      </c>
      <c r="L46" s="52">
        <v>179.5</v>
      </c>
      <c r="M46" s="52">
        <v>180</v>
      </c>
      <c r="N46" s="52">
        <v>179.5</v>
      </c>
      <c r="O46" s="52">
        <v>180</v>
      </c>
      <c r="P46" s="52">
        <v>179.5</v>
      </c>
      <c r="Q46" s="52">
        <v>180</v>
      </c>
    </row>
    <row r="47" spans="1:17" ht="40.5" customHeight="1">
      <c r="A47" s="61"/>
      <c r="B47" s="91" t="s">
        <v>68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</row>
    <row r="48" spans="1:17" ht="40.5" customHeight="1">
      <c r="A48" s="58"/>
      <c r="B48" s="59" t="s">
        <v>18</v>
      </c>
      <c r="C48" s="58" t="s">
        <v>79</v>
      </c>
      <c r="D48" s="52">
        <v>710</v>
      </c>
      <c r="E48" s="52">
        <v>800</v>
      </c>
      <c r="F48" s="52">
        <v>806</v>
      </c>
      <c r="G48" s="52">
        <v>808</v>
      </c>
      <c r="H48" s="52">
        <v>810</v>
      </c>
      <c r="I48" s="52">
        <v>812</v>
      </c>
      <c r="J48" s="52">
        <v>815</v>
      </c>
      <c r="K48" s="52">
        <v>817</v>
      </c>
      <c r="L48" s="52">
        <v>815</v>
      </c>
      <c r="M48" s="52">
        <v>817</v>
      </c>
      <c r="N48" s="52">
        <v>815</v>
      </c>
      <c r="O48" s="52">
        <v>817</v>
      </c>
      <c r="P48" s="52">
        <v>815</v>
      </c>
      <c r="Q48" s="52">
        <v>817</v>
      </c>
    </row>
    <row r="49" spans="1:17" ht="40.5" customHeight="1">
      <c r="A49" s="58"/>
      <c r="B49" s="59" t="s">
        <v>19</v>
      </c>
      <c r="C49" s="58" t="s">
        <v>79</v>
      </c>
      <c r="D49" s="52">
        <v>378</v>
      </c>
      <c r="E49" s="52">
        <v>400</v>
      </c>
      <c r="F49" s="52">
        <v>402</v>
      </c>
      <c r="G49" s="52">
        <v>404</v>
      </c>
      <c r="H49" s="52">
        <v>405</v>
      </c>
      <c r="I49" s="52">
        <v>409</v>
      </c>
      <c r="J49" s="52">
        <v>411</v>
      </c>
      <c r="K49" s="52">
        <v>413</v>
      </c>
      <c r="L49" s="52">
        <v>411</v>
      </c>
      <c r="M49" s="52">
        <v>413</v>
      </c>
      <c r="N49" s="52">
        <v>411</v>
      </c>
      <c r="O49" s="52">
        <v>413</v>
      </c>
      <c r="P49" s="52">
        <v>411</v>
      </c>
      <c r="Q49" s="52">
        <v>413</v>
      </c>
    </row>
    <row r="50" spans="1:17" ht="40.5" customHeight="1">
      <c r="A50" s="58"/>
      <c r="B50" s="59" t="s">
        <v>20</v>
      </c>
      <c r="C50" s="58" t="s">
        <v>79</v>
      </c>
      <c r="D50" s="52">
        <v>368</v>
      </c>
      <c r="E50" s="52">
        <v>370</v>
      </c>
      <c r="F50" s="52">
        <v>377</v>
      </c>
      <c r="G50" s="52">
        <v>381</v>
      </c>
      <c r="H50" s="52">
        <v>384</v>
      </c>
      <c r="I50" s="52">
        <v>388</v>
      </c>
      <c r="J50" s="52">
        <v>391</v>
      </c>
      <c r="K50" s="52">
        <v>392</v>
      </c>
      <c r="L50" s="52">
        <v>391</v>
      </c>
      <c r="M50" s="52">
        <v>392</v>
      </c>
      <c r="N50" s="52">
        <v>391</v>
      </c>
      <c r="O50" s="52">
        <v>392</v>
      </c>
      <c r="P50" s="52">
        <v>391</v>
      </c>
      <c r="Q50" s="52">
        <v>392</v>
      </c>
    </row>
    <row r="51" spans="1:17" ht="40.5" customHeight="1">
      <c r="A51" s="58"/>
      <c r="B51" s="59" t="s">
        <v>21</v>
      </c>
      <c r="C51" s="58" t="s">
        <v>79</v>
      </c>
      <c r="D51" s="52">
        <v>35</v>
      </c>
      <c r="E51" s="52">
        <v>33</v>
      </c>
      <c r="F51" s="52">
        <v>34</v>
      </c>
      <c r="G51" s="52">
        <v>35</v>
      </c>
      <c r="H51" s="52">
        <v>36</v>
      </c>
      <c r="I51" s="52">
        <v>37</v>
      </c>
      <c r="J51" s="52">
        <v>39</v>
      </c>
      <c r="K51" s="52">
        <v>40</v>
      </c>
      <c r="L51" s="52">
        <v>39</v>
      </c>
      <c r="M51" s="52">
        <v>40</v>
      </c>
      <c r="N51" s="52">
        <v>39</v>
      </c>
      <c r="O51" s="52">
        <v>40</v>
      </c>
      <c r="P51" s="52">
        <v>39</v>
      </c>
      <c r="Q51" s="52">
        <v>40</v>
      </c>
    </row>
    <row r="52" spans="1:17" ht="40.5" customHeight="1">
      <c r="A52" s="58"/>
      <c r="B52" s="59" t="s">
        <v>22</v>
      </c>
      <c r="C52" s="58" t="s">
        <v>79</v>
      </c>
      <c r="D52" s="52">
        <v>68134</v>
      </c>
      <c r="E52" s="52">
        <v>69170</v>
      </c>
      <c r="F52" s="52">
        <v>69172</v>
      </c>
      <c r="G52" s="52">
        <v>69176</v>
      </c>
      <c r="H52" s="52">
        <v>69240</v>
      </c>
      <c r="I52" s="52">
        <v>69441</v>
      </c>
      <c r="J52" s="52">
        <v>70242</v>
      </c>
      <c r="K52" s="52">
        <v>70343</v>
      </c>
      <c r="L52" s="52">
        <v>70242</v>
      </c>
      <c r="M52" s="52">
        <v>70343</v>
      </c>
      <c r="N52" s="52">
        <v>70242</v>
      </c>
      <c r="O52" s="52">
        <v>70343</v>
      </c>
      <c r="P52" s="52">
        <v>70242</v>
      </c>
      <c r="Q52" s="52">
        <v>70343</v>
      </c>
    </row>
    <row r="53" spans="1:17" ht="40.5" customHeight="1">
      <c r="A53" s="58"/>
      <c r="B53" s="91" t="s">
        <v>69</v>
      </c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</row>
    <row r="54" spans="1:17" ht="40.5" customHeight="1">
      <c r="A54" s="58"/>
      <c r="B54" s="59" t="s">
        <v>23</v>
      </c>
      <c r="C54" s="58" t="s">
        <v>56</v>
      </c>
      <c r="D54" s="52">
        <v>125.48</v>
      </c>
      <c r="E54" s="52">
        <v>127.33</v>
      </c>
      <c r="F54" s="52">
        <v>127.5</v>
      </c>
      <c r="G54" s="52">
        <v>148.22999999999999</v>
      </c>
      <c r="H54" s="52">
        <v>128</v>
      </c>
      <c r="I54" s="52">
        <v>151.44</v>
      </c>
      <c r="J54" s="52">
        <v>129.80000000000001</v>
      </c>
      <c r="K54" s="52">
        <v>167.39</v>
      </c>
      <c r="L54" s="52">
        <v>129.80000000000001</v>
      </c>
      <c r="M54" s="52">
        <v>167.39</v>
      </c>
      <c r="N54" s="52">
        <v>129.80000000000001</v>
      </c>
      <c r="O54" s="52">
        <v>167.39</v>
      </c>
      <c r="P54" s="52">
        <v>129.80000000000001</v>
      </c>
      <c r="Q54" s="52">
        <v>167.39</v>
      </c>
    </row>
    <row r="55" spans="1:17" ht="40.5" customHeight="1">
      <c r="A55" s="58"/>
      <c r="B55" s="59" t="s">
        <v>24</v>
      </c>
      <c r="C55" s="58" t="s">
        <v>56</v>
      </c>
      <c r="D55" s="52">
        <v>30.4</v>
      </c>
      <c r="E55" s="52">
        <v>30.5</v>
      </c>
      <c r="F55" s="52">
        <v>31</v>
      </c>
      <c r="G55" s="52">
        <v>31.5</v>
      </c>
      <c r="H55" s="52">
        <v>31.8</v>
      </c>
      <c r="I55" s="52">
        <v>32</v>
      </c>
      <c r="J55" s="52">
        <v>32.5</v>
      </c>
      <c r="K55" s="52">
        <v>33</v>
      </c>
      <c r="L55" s="52">
        <v>32.5</v>
      </c>
      <c r="M55" s="52">
        <v>33</v>
      </c>
      <c r="N55" s="52">
        <v>32.5</v>
      </c>
      <c r="O55" s="52">
        <v>33</v>
      </c>
      <c r="P55" s="52">
        <v>32.5</v>
      </c>
      <c r="Q55" s="52">
        <v>33</v>
      </c>
    </row>
    <row r="56" spans="1:17" ht="40.5" customHeight="1">
      <c r="A56" s="58"/>
      <c r="B56" s="59" t="s">
        <v>25</v>
      </c>
      <c r="C56" s="58" t="s">
        <v>56</v>
      </c>
      <c r="D56" s="52">
        <v>1101.0899999999999</v>
      </c>
      <c r="E56" s="52">
        <v>1112.18</v>
      </c>
      <c r="F56" s="52">
        <v>1113</v>
      </c>
      <c r="G56" s="52">
        <v>1270.05</v>
      </c>
      <c r="H56" s="52">
        <v>1124</v>
      </c>
      <c r="I56" s="52">
        <v>1293.0999999999999</v>
      </c>
      <c r="J56" s="52">
        <v>1155</v>
      </c>
      <c r="K56" s="52">
        <v>1339.99</v>
      </c>
      <c r="L56" s="52">
        <v>1155</v>
      </c>
      <c r="M56" s="52">
        <v>1339.99</v>
      </c>
      <c r="N56" s="52">
        <v>1155</v>
      </c>
      <c r="O56" s="52">
        <v>1339.99</v>
      </c>
      <c r="P56" s="52">
        <v>1155</v>
      </c>
      <c r="Q56" s="52">
        <v>1339.99</v>
      </c>
    </row>
    <row r="57" spans="1:17" ht="40.5" customHeight="1">
      <c r="A57" s="58"/>
      <c r="B57" s="59" t="s">
        <v>26</v>
      </c>
      <c r="C57" s="58" t="s">
        <v>135</v>
      </c>
      <c r="D57" s="52">
        <v>17134.66</v>
      </c>
      <c r="E57" s="52">
        <v>17189</v>
      </c>
      <c r="F57" s="52">
        <v>17289.5</v>
      </c>
      <c r="G57" s="52">
        <v>19872.29</v>
      </c>
      <c r="H57" s="52">
        <v>17291</v>
      </c>
      <c r="I57" s="52">
        <v>19881.11</v>
      </c>
      <c r="J57" s="52">
        <v>17292</v>
      </c>
      <c r="K57" s="52">
        <v>19914.29</v>
      </c>
      <c r="L57" s="52">
        <v>17292</v>
      </c>
      <c r="M57" s="52">
        <v>19914.29</v>
      </c>
      <c r="N57" s="52">
        <v>17292</v>
      </c>
      <c r="O57" s="52">
        <v>19914.29</v>
      </c>
      <c r="P57" s="52">
        <v>17292</v>
      </c>
      <c r="Q57" s="52">
        <v>19914.29</v>
      </c>
    </row>
    <row r="58" spans="1:17" ht="40.5" customHeight="1">
      <c r="A58" s="58"/>
      <c r="B58" s="59" t="s">
        <v>27</v>
      </c>
      <c r="C58" s="58" t="s">
        <v>56</v>
      </c>
      <c r="D58" s="52">
        <v>1075.8800000000001</v>
      </c>
      <c r="E58" s="52">
        <v>1071</v>
      </c>
      <c r="F58" s="52">
        <v>1073.7</v>
      </c>
      <c r="G58" s="52">
        <v>1085</v>
      </c>
      <c r="H58" s="52">
        <v>1085.5</v>
      </c>
      <c r="I58" s="52">
        <v>1175.5</v>
      </c>
      <c r="J58" s="52">
        <v>1086.5</v>
      </c>
      <c r="K58" s="52">
        <v>1195.5</v>
      </c>
      <c r="L58" s="52">
        <v>1086.5</v>
      </c>
      <c r="M58" s="52">
        <v>1195.5</v>
      </c>
      <c r="N58" s="52">
        <v>1086.5</v>
      </c>
      <c r="O58" s="52">
        <v>1195.5</v>
      </c>
      <c r="P58" s="52">
        <v>1086.5</v>
      </c>
      <c r="Q58" s="52">
        <v>1195.5</v>
      </c>
    </row>
    <row r="59" spans="1:17" ht="40.5" customHeight="1">
      <c r="A59" s="58"/>
      <c r="B59" s="59" t="s">
        <v>28</v>
      </c>
      <c r="C59" s="58" t="s">
        <v>56</v>
      </c>
      <c r="D59" s="52">
        <v>294.25</v>
      </c>
      <c r="E59" s="52">
        <v>343</v>
      </c>
      <c r="F59" s="52">
        <v>345</v>
      </c>
      <c r="G59" s="52">
        <v>360</v>
      </c>
      <c r="H59" s="52">
        <v>350</v>
      </c>
      <c r="I59" s="52">
        <v>368</v>
      </c>
      <c r="J59" s="52">
        <v>375</v>
      </c>
      <c r="K59" s="52">
        <v>389.5</v>
      </c>
      <c r="L59" s="52">
        <v>375</v>
      </c>
      <c r="M59" s="52">
        <v>389.5</v>
      </c>
      <c r="N59" s="52">
        <v>375</v>
      </c>
      <c r="O59" s="52">
        <v>389.5</v>
      </c>
      <c r="P59" s="52">
        <v>375</v>
      </c>
      <c r="Q59" s="52">
        <v>389.5</v>
      </c>
    </row>
    <row r="60" spans="1:17" ht="40.5" customHeight="1">
      <c r="A60" s="58"/>
      <c r="B60" s="59" t="s">
        <v>147</v>
      </c>
      <c r="C60" s="58" t="s">
        <v>56</v>
      </c>
      <c r="D60" s="52">
        <v>1258.58</v>
      </c>
      <c r="E60" s="52">
        <v>957.24</v>
      </c>
      <c r="F60" s="52">
        <v>1001.5</v>
      </c>
      <c r="G60" s="52">
        <v>1002</v>
      </c>
      <c r="H60" s="52">
        <v>1002.5</v>
      </c>
      <c r="I60" s="52">
        <v>1003</v>
      </c>
      <c r="J60" s="52">
        <v>1003.5</v>
      </c>
      <c r="K60" s="52">
        <v>1004</v>
      </c>
      <c r="L60" s="52">
        <v>1003.5</v>
      </c>
      <c r="M60" s="52">
        <v>1004</v>
      </c>
      <c r="N60" s="52">
        <v>1003.5</v>
      </c>
      <c r="O60" s="52">
        <v>1004</v>
      </c>
      <c r="P60" s="52">
        <v>1003.5</v>
      </c>
      <c r="Q60" s="52">
        <v>1004</v>
      </c>
    </row>
    <row r="61" spans="1:17" ht="40.5" customHeight="1">
      <c r="A61" s="58"/>
      <c r="B61" s="59" t="s">
        <v>148</v>
      </c>
      <c r="C61" s="58" t="s">
        <v>149</v>
      </c>
      <c r="D61" s="52">
        <v>422.3</v>
      </c>
      <c r="E61" s="52">
        <v>516.5</v>
      </c>
      <c r="F61" s="52">
        <v>521.31999999999994</v>
      </c>
      <c r="G61" s="52">
        <v>522.71</v>
      </c>
      <c r="H61" s="52">
        <v>524.5</v>
      </c>
      <c r="I61" s="52">
        <v>526.84</v>
      </c>
      <c r="J61" s="52">
        <v>526.94999999999993</v>
      </c>
      <c r="K61" s="52">
        <v>530.08000000000004</v>
      </c>
      <c r="L61" s="52">
        <v>526.94999999999993</v>
      </c>
      <c r="M61" s="52">
        <v>530.08000000000004</v>
      </c>
      <c r="N61" s="52">
        <v>526.94999999999993</v>
      </c>
      <c r="O61" s="52">
        <v>530.08000000000004</v>
      </c>
      <c r="P61" s="52">
        <v>526.94999999999993</v>
      </c>
      <c r="Q61" s="52">
        <v>530.08000000000004</v>
      </c>
    </row>
    <row r="62" spans="1:17" ht="40.5" customHeight="1">
      <c r="A62" s="85" t="s">
        <v>158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</row>
    <row r="63" spans="1:17" ht="40.5">
      <c r="A63" s="58">
        <v>17</v>
      </c>
      <c r="B63" s="77" t="s">
        <v>150</v>
      </c>
      <c r="C63" s="58" t="s">
        <v>125</v>
      </c>
      <c r="D63" s="52">
        <v>23799.383020000001</v>
      </c>
      <c r="E63" s="52">
        <v>25051.366000000002</v>
      </c>
      <c r="F63" s="52">
        <v>26328.985700000001</v>
      </c>
      <c r="G63" s="52">
        <v>26804.961599999999</v>
      </c>
      <c r="H63" s="52">
        <v>27382.145100000002</v>
      </c>
      <c r="I63" s="52">
        <v>28172.0147</v>
      </c>
      <c r="J63" s="52">
        <v>28477.430899999999</v>
      </c>
      <c r="K63" s="52">
        <v>29608.787400000001</v>
      </c>
      <c r="L63" s="52">
        <f t="shared" ref="L63:Q63" si="6">J63*L66/100</f>
        <v>29673.482997800002</v>
      </c>
      <c r="M63" s="52">
        <f t="shared" si="6"/>
        <v>30793.138896000004</v>
      </c>
      <c r="N63" s="52">
        <f t="shared" si="6"/>
        <v>30919.769283707603</v>
      </c>
      <c r="O63" s="52">
        <f t="shared" si="6"/>
        <v>32024.864451840003</v>
      </c>
      <c r="P63" s="52">
        <f t="shared" si="6"/>
        <v>32218.399593623322</v>
      </c>
      <c r="Q63" s="52">
        <f t="shared" si="6"/>
        <v>33305.859029913605</v>
      </c>
    </row>
    <row r="64" spans="1:17" ht="40.5" customHeight="1">
      <c r="A64" s="85" t="s">
        <v>159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</row>
    <row r="65" spans="1:17" ht="130.5" customHeight="1">
      <c r="A65" s="58">
        <v>18</v>
      </c>
      <c r="B65" s="59" t="s">
        <v>137</v>
      </c>
      <c r="C65" s="58" t="s">
        <v>125</v>
      </c>
      <c r="D65" s="52">
        <v>572680.78449999995</v>
      </c>
      <c r="E65" s="52">
        <f>D65*E66%</f>
        <v>613913.80098399997</v>
      </c>
      <c r="F65" s="52">
        <f>E65*F66%</f>
        <v>648906.88764008798</v>
      </c>
      <c r="G65" s="52">
        <f t="shared" ref="G65:O65" si="7">E65*G66%</f>
        <v>642767.74963024794</v>
      </c>
      <c r="H65" s="52">
        <f t="shared" si="7"/>
        <v>678756.60447153205</v>
      </c>
      <c r="I65" s="52">
        <f t="shared" si="7"/>
        <v>669121.22736508807</v>
      </c>
      <c r="J65" s="52">
        <f t="shared" si="7"/>
        <v>707264.3818593364</v>
      </c>
      <c r="K65" s="52">
        <f t="shared" si="7"/>
        <v>695886.07645969163</v>
      </c>
      <c r="L65" s="52">
        <f t="shared" si="7"/>
        <v>736969.48589742859</v>
      </c>
      <c r="M65" s="52">
        <f t="shared" si="7"/>
        <v>723721.51951807935</v>
      </c>
      <c r="N65" s="52">
        <f t="shared" si="7"/>
        <v>767922.20430512063</v>
      </c>
      <c r="O65" s="52">
        <f t="shared" si="7"/>
        <v>752670.38029880251</v>
      </c>
      <c r="P65" s="52">
        <f t="shared" ref="P65" si="8">N65*P66%</f>
        <v>800174.93688593572</v>
      </c>
      <c r="Q65" s="52">
        <f>O65*Q66%</f>
        <v>782777.19551075459</v>
      </c>
    </row>
    <row r="66" spans="1:17" ht="60.75">
      <c r="A66" s="58">
        <v>19</v>
      </c>
      <c r="B66" s="61" t="s">
        <v>139</v>
      </c>
      <c r="C66" s="58" t="s">
        <v>9</v>
      </c>
      <c r="D66" s="52">
        <v>107.9</v>
      </c>
      <c r="E66" s="52">
        <v>107.2</v>
      </c>
      <c r="F66" s="52">
        <v>105.7</v>
      </c>
      <c r="G66" s="52">
        <v>104.7</v>
      </c>
      <c r="H66" s="52">
        <v>104.6</v>
      </c>
      <c r="I66" s="52">
        <v>104.1</v>
      </c>
      <c r="J66" s="52">
        <v>104.2</v>
      </c>
      <c r="K66" s="52">
        <v>104</v>
      </c>
      <c r="L66" s="52">
        <v>104.2</v>
      </c>
      <c r="M66" s="52">
        <v>104</v>
      </c>
      <c r="N66" s="52">
        <v>104.2</v>
      </c>
      <c r="O66" s="52">
        <v>104</v>
      </c>
      <c r="P66" s="52">
        <v>104.2</v>
      </c>
      <c r="Q66" s="52">
        <v>104</v>
      </c>
    </row>
    <row r="67" spans="1:17" ht="40.5" customHeight="1">
      <c r="A67" s="87" t="s">
        <v>115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</row>
    <row r="68" spans="1:17" ht="40.5" customHeight="1">
      <c r="A68" s="58">
        <v>20</v>
      </c>
      <c r="B68" s="59" t="s">
        <v>31</v>
      </c>
      <c r="C68" s="58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40.5" customHeight="1">
      <c r="A69" s="58"/>
      <c r="B69" s="59" t="s">
        <v>133</v>
      </c>
      <c r="C69" s="58" t="s">
        <v>47</v>
      </c>
      <c r="D69" s="52">
        <v>4004.8090000000002</v>
      </c>
      <c r="E69" s="52">
        <v>4349.0068000000001</v>
      </c>
      <c r="F69" s="52">
        <v>4605.4501</v>
      </c>
      <c r="G69" s="52">
        <v>4588.0640999999996</v>
      </c>
      <c r="H69" s="52">
        <v>4807.9795000000004</v>
      </c>
      <c r="I69" s="52">
        <v>4771.4862999999996</v>
      </c>
      <c r="J69" s="52">
        <v>5009.9288461197302</v>
      </c>
      <c r="K69" s="52">
        <v>4962.3648999999996</v>
      </c>
      <c r="L69" s="52">
        <v>5009.9288461197302</v>
      </c>
      <c r="M69" s="52">
        <v>4962.3648999999996</v>
      </c>
      <c r="N69" s="52">
        <v>5009.9288461197302</v>
      </c>
      <c r="O69" s="52">
        <v>4962.3648999999996</v>
      </c>
      <c r="P69" s="52">
        <v>5009.9288461197302</v>
      </c>
      <c r="Q69" s="52">
        <v>4962.3648999999996</v>
      </c>
    </row>
    <row r="70" spans="1:17" ht="40.5" customHeight="1">
      <c r="A70" s="58"/>
      <c r="B70" s="59" t="s">
        <v>33</v>
      </c>
      <c r="C70" s="58" t="s">
        <v>96</v>
      </c>
      <c r="D70" s="52">
        <v>915.88599999999997</v>
      </c>
      <c r="E70" s="52">
        <v>966.87580000000003</v>
      </c>
      <c r="F70" s="52">
        <v>1006.454297</v>
      </c>
      <c r="G70" s="52">
        <v>1004.875865</v>
      </c>
      <c r="H70" s="52">
        <v>1040.4007568679999</v>
      </c>
      <c r="I70" s="52">
        <v>1036.2419476</v>
      </c>
      <c r="J70" s="52">
        <v>1075.4618312564601</v>
      </c>
      <c r="K70" s="52">
        <v>1071.786557504</v>
      </c>
      <c r="L70" s="52">
        <v>1075.4618312564601</v>
      </c>
      <c r="M70" s="52">
        <v>1071.786557504</v>
      </c>
      <c r="N70" s="52">
        <v>1075.4618312564601</v>
      </c>
      <c r="O70" s="52">
        <v>1071.786557504</v>
      </c>
      <c r="P70" s="52">
        <v>1075.4618312564601</v>
      </c>
      <c r="Q70" s="52">
        <v>1071.786557504</v>
      </c>
    </row>
    <row r="71" spans="1:17" ht="40.5" customHeight="1">
      <c r="A71" s="58"/>
      <c r="B71" s="59" t="s">
        <v>34</v>
      </c>
      <c r="C71" s="58" t="s">
        <v>97</v>
      </c>
      <c r="D71" s="52">
        <v>162332.62</v>
      </c>
      <c r="E71" s="52">
        <v>175867.5454</v>
      </c>
      <c r="F71" s="52">
        <v>185976.08349399999</v>
      </c>
      <c r="G71" s="52">
        <v>185307.49393</v>
      </c>
      <c r="H71" s="52">
        <v>193999.816321736</v>
      </c>
      <c r="I71" s="52">
        <v>192583.9523952</v>
      </c>
      <c r="J71" s="52">
        <v>202015.843729449</v>
      </c>
      <c r="K71" s="52">
        <v>200197.121139008</v>
      </c>
      <c r="L71" s="52">
        <v>202015.843729449</v>
      </c>
      <c r="M71" s="52">
        <v>200197.121139008</v>
      </c>
      <c r="N71" s="52">
        <v>202015.843729449</v>
      </c>
      <c r="O71" s="52">
        <v>200197.121139008</v>
      </c>
      <c r="P71" s="52">
        <v>202015.843729449</v>
      </c>
      <c r="Q71" s="52">
        <v>200197.121139008</v>
      </c>
    </row>
    <row r="72" spans="1:17" ht="40.5" customHeight="1">
      <c r="A72" s="58"/>
      <c r="B72" s="59" t="s">
        <v>35</v>
      </c>
      <c r="C72" s="58" t="s">
        <v>98</v>
      </c>
      <c r="D72" s="52">
        <v>861374.97</v>
      </c>
      <c r="E72" s="52">
        <v>872198.32209999999</v>
      </c>
      <c r="F72" s="52">
        <v>883865.48720159999</v>
      </c>
      <c r="G72" s="52">
        <v>885566.96413199999</v>
      </c>
      <c r="H72" s="52">
        <v>899095.45636087004</v>
      </c>
      <c r="I72" s="52">
        <v>900795.03264127998</v>
      </c>
      <c r="J72" s="52">
        <v>917251.10404182703</v>
      </c>
      <c r="K72" s="52">
        <v>923432.45806293096</v>
      </c>
      <c r="L72" s="52">
        <v>917251.10404182703</v>
      </c>
      <c r="M72" s="52">
        <v>923432.45806293096</v>
      </c>
      <c r="N72" s="52">
        <v>917251.10404182703</v>
      </c>
      <c r="O72" s="52">
        <v>923432.45806293096</v>
      </c>
      <c r="P72" s="52">
        <v>917251.10404182703</v>
      </c>
      <c r="Q72" s="52">
        <v>923432.45806293096</v>
      </c>
    </row>
    <row r="73" spans="1:17" ht="60.75">
      <c r="A73" s="58"/>
      <c r="B73" s="59" t="s">
        <v>36</v>
      </c>
      <c r="C73" s="58" t="s">
        <v>99</v>
      </c>
      <c r="D73" s="52">
        <v>1186.9000000000001</v>
      </c>
      <c r="E73" s="52">
        <v>1186.9000000000001</v>
      </c>
      <c r="F73" s="52">
        <v>1186.9000000000001</v>
      </c>
      <c r="G73" s="52">
        <v>1186.9000000000001</v>
      </c>
      <c r="H73" s="52">
        <v>1186.9000000000001</v>
      </c>
      <c r="I73" s="52">
        <v>1186.9000000000001</v>
      </c>
      <c r="J73" s="52">
        <v>1186.9000000000001</v>
      </c>
      <c r="K73" s="52">
        <v>1186.9000000000001</v>
      </c>
      <c r="L73" s="52">
        <v>1186.9000000000001</v>
      </c>
      <c r="M73" s="52">
        <v>1186.9000000000001</v>
      </c>
      <c r="N73" s="52">
        <v>1186.9000000000001</v>
      </c>
      <c r="O73" s="52">
        <v>1186.9000000000001</v>
      </c>
      <c r="P73" s="52">
        <v>1186.9000000000001</v>
      </c>
      <c r="Q73" s="52">
        <v>1186.9000000000001</v>
      </c>
    </row>
    <row r="74" spans="1:17" ht="40.5" customHeight="1">
      <c r="A74" s="85" t="s">
        <v>113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</row>
    <row r="75" spans="1:17" s="66" customFormat="1" ht="40.5">
      <c r="A75" s="58">
        <v>21</v>
      </c>
      <c r="B75" s="61" t="s">
        <v>67</v>
      </c>
      <c r="C75" s="58" t="s">
        <v>126</v>
      </c>
      <c r="D75" s="52">
        <v>56898.690698099999</v>
      </c>
      <c r="E75" s="52">
        <v>33924.057740919998</v>
      </c>
      <c r="F75" s="52">
        <v>1704.2845434999999</v>
      </c>
      <c r="G75" s="52">
        <v>1793.9837299999999</v>
      </c>
      <c r="H75" s="52">
        <v>2482.0467269999999</v>
      </c>
      <c r="I75" s="52">
        <v>2953.2331100000001</v>
      </c>
      <c r="J75" s="63">
        <v>2981.4927714999999</v>
      </c>
      <c r="K75" s="63">
        <v>3130.5674100750002</v>
      </c>
      <c r="L75" s="63">
        <f t="shared" ref="L75:Q75" si="9">J75*L66/100</f>
        <v>3106.715467903</v>
      </c>
      <c r="M75" s="63">
        <f t="shared" si="9"/>
        <v>3255.7901064780003</v>
      </c>
      <c r="N75" s="63">
        <f t="shared" si="9"/>
        <v>3237.197517554926</v>
      </c>
      <c r="O75" s="63">
        <f t="shared" si="9"/>
        <v>3386.0217107371204</v>
      </c>
      <c r="P75" s="63">
        <f t="shared" si="9"/>
        <v>3373.1598132922331</v>
      </c>
      <c r="Q75" s="63">
        <f t="shared" si="9"/>
        <v>3521.4625791666053</v>
      </c>
    </row>
    <row r="77" spans="1:17">
      <c r="B77" s="62" t="s">
        <v>142</v>
      </c>
    </row>
    <row r="79" spans="1:17">
      <c r="B79" s="62" t="s">
        <v>140</v>
      </c>
    </row>
    <row r="80" spans="1:17">
      <c r="B80" s="62" t="s">
        <v>151</v>
      </c>
    </row>
    <row r="82" spans="2:2">
      <c r="B82" s="62"/>
    </row>
  </sheetData>
  <mergeCells count="21">
    <mergeCell ref="A5:Q5"/>
    <mergeCell ref="L8:M8"/>
    <mergeCell ref="N8:O8"/>
    <mergeCell ref="P8:Q8"/>
    <mergeCell ref="A36:Q36"/>
    <mergeCell ref="A29:Q29"/>
    <mergeCell ref="A22:Q22"/>
    <mergeCell ref="A10:Q10"/>
    <mergeCell ref="B8:B9"/>
    <mergeCell ref="A8:A9"/>
    <mergeCell ref="C8:C9"/>
    <mergeCell ref="F8:G8"/>
    <mergeCell ref="H8:I8"/>
    <mergeCell ref="J8:K8"/>
    <mergeCell ref="A62:Q62"/>
    <mergeCell ref="A64:Q64"/>
    <mergeCell ref="A67:Q67"/>
    <mergeCell ref="A74:Q74"/>
    <mergeCell ref="B37:Q37"/>
    <mergeCell ref="B47:Q47"/>
    <mergeCell ref="B53:Q53"/>
  </mergeCells>
  <printOptions horizontalCentered="1"/>
  <pageMargins left="0" right="0" top="0" bottom="0" header="0" footer="0"/>
  <pageSetup paperSize="9" scale="40" fitToHeight="3" orientation="landscape" r:id="rId1"/>
  <rowBreaks count="1" manualBreakCount="1">
    <brk id="35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95" t="s">
        <v>107</v>
      </c>
      <c r="O1" s="95"/>
      <c r="R1" s="104"/>
      <c r="S1" s="104"/>
      <c r="T1" s="105"/>
      <c r="U1" s="105"/>
    </row>
    <row r="3" spans="1:22" s="4" customFormat="1" ht="18.75" customHeight="1">
      <c r="A3" s="106" t="s">
        <v>117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13" t="s">
        <v>0</v>
      </c>
      <c r="B6" s="113" t="s">
        <v>1</v>
      </c>
      <c r="C6" s="113" t="s">
        <v>13</v>
      </c>
      <c r="D6" s="43">
        <v>2017</v>
      </c>
      <c r="E6" s="43">
        <v>2018</v>
      </c>
      <c r="F6" s="44">
        <v>2019</v>
      </c>
      <c r="G6" s="45">
        <v>2020</v>
      </c>
      <c r="H6" s="115">
        <v>2021</v>
      </c>
      <c r="I6" s="115"/>
      <c r="J6" s="116">
        <v>2022</v>
      </c>
      <c r="K6" s="117"/>
      <c r="L6" s="116">
        <v>2023</v>
      </c>
      <c r="M6" s="117"/>
      <c r="N6" s="116">
        <v>2024</v>
      </c>
      <c r="O6" s="117"/>
      <c r="P6" s="107">
        <v>2025</v>
      </c>
      <c r="Q6" s="108"/>
      <c r="R6" s="107">
        <v>2026</v>
      </c>
      <c r="S6" s="108"/>
      <c r="T6" s="109">
        <v>2027</v>
      </c>
      <c r="U6" s="109"/>
    </row>
    <row r="7" spans="1:22" s="39" customFormat="1" ht="57.75" customHeight="1">
      <c r="A7" s="114"/>
      <c r="B7" s="114"/>
      <c r="C7" s="114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96" t="s">
        <v>109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110" t="s">
        <v>110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2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 t="e">
        <f>'прогноз 2023- 2030'!#REF!</f>
        <v>#REF!</v>
      </c>
      <c r="G22" s="42">
        <f>'прогноз 2023- 2030'!D23</f>
        <v>38524.314899671139</v>
      </c>
      <c r="H22" s="42">
        <f>'прогноз 2023- 2030'!F23</f>
        <v>39062.684342557608</v>
      </c>
      <c r="I22" s="42">
        <f>'прогноз 2023- 2030'!G23</f>
        <v>40713.555977391748</v>
      </c>
      <c r="J22" s="42">
        <f>'прогноз 2023- 2030'!H23</f>
        <v>39128.42325597188</v>
      </c>
      <c r="K22" s="42">
        <f>'прогноз 2023- 2030'!I23</f>
        <v>41116.51836113396</v>
      </c>
      <c r="L22" s="42">
        <f>'прогноз 2023- 2030'!J23</f>
        <v>39237.300978945277</v>
      </c>
      <c r="M22" s="42">
        <f>'прогноз 2023- 2030'!K23</f>
        <v>41674.926983406149</v>
      </c>
      <c r="N22" s="42" t="e">
        <f>'прогноз 2023- 2030'!#REF!</f>
        <v>#REF!</v>
      </c>
      <c r="O22" s="42" t="e">
        <f>'прогноз 2023- 2030'!#REF!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 t="e">
        <f>'прогноз 2023- 2030'!#REF!</f>
        <v>#REF!</v>
      </c>
      <c r="G23" s="11">
        <f>'прогноз 2023- 2030'!D24</f>
        <v>38389.410000000003</v>
      </c>
      <c r="H23" s="11">
        <f>'прогноз 2023- 2030'!F24</f>
        <v>38910.317380806468</v>
      </c>
      <c r="I23" s="11">
        <f>'прогноз 2023- 2030'!G24</f>
        <v>40556.021088727168</v>
      </c>
      <c r="J23" s="11">
        <f>'прогноз 2023- 2030'!H24</f>
        <v>38973.924046556465</v>
      </c>
      <c r="K23" s="11">
        <f>'прогноз 2023- 2030'!I24</f>
        <v>40945.913350727169</v>
      </c>
      <c r="L23" s="11">
        <f>'прогноз 2023- 2030'!J24</f>
        <v>39079.270310635213</v>
      </c>
      <c r="M23" s="11">
        <f>'прогноз 2023- 2030'!K24</f>
        <v>41486.209938304659</v>
      </c>
      <c r="N23" s="11" t="e">
        <f>'прогноз 2023- 2030'!#REF!</f>
        <v>#REF!</v>
      </c>
      <c r="O23" s="11" t="e">
        <f>'прогноз 2023- 2030'!#REF!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2023- 2030'!#REF!</f>
        <v>#REF!</v>
      </c>
      <c r="G24" s="11" t="e">
        <f>'прогноз 2023- 2030'!#REF!</f>
        <v>#REF!</v>
      </c>
      <c r="H24" s="11" t="e">
        <f>'прогноз 2023- 2030'!#REF!</f>
        <v>#REF!</v>
      </c>
      <c r="I24" s="11" t="e">
        <f>'прогноз 2023- 2030'!#REF!</f>
        <v>#REF!</v>
      </c>
      <c r="J24" s="11" t="e">
        <f>'прогноз 2023- 2030'!#REF!</f>
        <v>#REF!</v>
      </c>
      <c r="K24" s="11" t="e">
        <f>'прогноз 2023- 2030'!#REF!</f>
        <v>#REF!</v>
      </c>
      <c r="L24" s="11" t="e">
        <f>'прогноз 2023- 2030'!#REF!</f>
        <v>#REF!</v>
      </c>
      <c r="M24" s="11" t="e">
        <f>'прогноз 2023- 2030'!#REF!</f>
        <v>#REF!</v>
      </c>
      <c r="N24" s="11" t="e">
        <f>'прогноз 2023- 2030'!#REF!</f>
        <v>#REF!</v>
      </c>
      <c r="O24" s="11" t="e">
        <f>'прогноз 2023- 2030'!#REF!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 t="e">
        <f>'прогноз 2023- 2030'!#REF!</f>
        <v>#REF!</v>
      </c>
      <c r="G25" s="11">
        <f>'прогноз 2023- 2030'!D25</f>
        <v>350</v>
      </c>
      <c r="H25" s="11">
        <f>'прогноз 2023- 2030'!F25</f>
        <v>350</v>
      </c>
      <c r="I25" s="11">
        <f>'прогноз 2023- 2030'!G25</f>
        <v>300</v>
      </c>
      <c r="J25" s="11">
        <f>'прогноз 2023- 2030'!H25</f>
        <v>350</v>
      </c>
      <c r="K25" s="11">
        <f>'прогноз 2023- 2030'!I25</f>
        <v>300</v>
      </c>
      <c r="L25" s="11">
        <f>'прогноз 2023- 2030'!J25</f>
        <v>350</v>
      </c>
      <c r="M25" s="11">
        <f>'прогноз 2023- 2030'!K25</f>
        <v>300</v>
      </c>
      <c r="N25" s="11" t="e">
        <f>'прогноз 2023- 2030'!#REF!</f>
        <v>#REF!</v>
      </c>
      <c r="O25" s="11" t="e">
        <f>'прогноз 2023- 2030'!#REF!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 t="e">
        <f>'прогноз 2023- 2030'!#REF!</f>
        <v>#REF!</v>
      </c>
      <c r="G28" s="19">
        <f>'прогноз 2023- 2030'!D27</f>
        <v>149153.65743660385</v>
      </c>
      <c r="H28" s="19">
        <f>'прогноз 2023- 2030'!F27</f>
        <v>183905.75765715347</v>
      </c>
      <c r="I28" s="19">
        <f>'прогноз 2023- 2030'!G27</f>
        <v>184654.74647106248</v>
      </c>
      <c r="J28" s="19">
        <f>'прогноз 2023- 2030'!H27</f>
        <v>198202.90458201917</v>
      </c>
      <c r="K28" s="19">
        <f>'прогноз 2023- 2030'!I27</f>
        <v>209595.76335972711</v>
      </c>
      <c r="L28" s="19">
        <f>'прогноз 2023- 2030'!J27</f>
        <v>210931.86007435311</v>
      </c>
      <c r="M28" s="19">
        <f>'прогноз 2023- 2030'!K27</f>
        <v>228232.36438907316</v>
      </c>
      <c r="N28" s="19" t="e">
        <f>'прогноз 2023- 2030'!#REF!</f>
        <v>#REF!</v>
      </c>
      <c r="O28" s="19" t="e">
        <f>'прогноз 2023- 2030'!#REF!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96" t="s">
        <v>111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8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e">
        <f>'прогноз 2023- 2030'!#REF!</f>
        <v>#REF!</v>
      </c>
      <c r="G33" s="19" t="str">
        <f>'прогноз 2023- 2030'!D32</f>
        <v>Х</v>
      </c>
      <c r="H33" s="19" t="str">
        <f>'прогноз 2023- 2030'!F32</f>
        <v>Х</v>
      </c>
      <c r="I33" s="19" t="str">
        <f>'прогноз 2023- 2030'!G32</f>
        <v>Х</v>
      </c>
      <c r="J33" s="19" t="str">
        <f>'прогноз 2023- 2030'!H32</f>
        <v>Х</v>
      </c>
      <c r="K33" s="19" t="str">
        <f>'прогноз 2023- 2030'!I32</f>
        <v>Х</v>
      </c>
      <c r="L33" s="19" t="str">
        <f>'прогноз 2023- 2030'!J32</f>
        <v>Х</v>
      </c>
      <c r="M33" s="19" t="str">
        <f>'прогноз 2023- 2030'!K32</f>
        <v>Х</v>
      </c>
      <c r="N33" s="19" t="e">
        <f>'прогноз 2023- 2030'!#REF!</f>
        <v>#REF!</v>
      </c>
      <c r="O33" s="19" t="e">
        <f>'прогноз 2023- 2030'!#REF!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96" t="s">
        <v>112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8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2023- 2030'!D36</f>
        <v>0</v>
      </c>
      <c r="H40" s="19">
        <f>'прогноз 2023- 2030'!F36</f>
        <v>0</v>
      </c>
      <c r="I40" s="19">
        <f>'прогноз 2023- 2030'!G36</f>
        <v>0</v>
      </c>
      <c r="J40" s="19">
        <f>'прогноз 2023- 2030'!H36</f>
        <v>0</v>
      </c>
      <c r="K40" s="19">
        <f>'прогноз 2023- 2030'!I36</f>
        <v>0</v>
      </c>
      <c r="L40" s="19">
        <f>'прогноз 2023- 2030'!J36</f>
        <v>0</v>
      </c>
      <c r="M40" s="19">
        <f>'прогноз 2023- 2030'!K36</f>
        <v>0</v>
      </c>
      <c r="N40" s="19" t="e">
        <f>'прогноз 2023- 2030'!#REF!</f>
        <v>#REF!</v>
      </c>
      <c r="O40" s="19" t="e">
        <f>'прогноз 2023- 2030'!#REF!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2023- 2030'!#REF!</f>
        <v>#REF!</v>
      </c>
      <c r="H41" s="19" t="e">
        <f>'прогноз 2023- 2030'!#REF!</f>
        <v>#REF!</v>
      </c>
      <c r="I41" s="19" t="e">
        <f>'прогноз 2023- 2030'!#REF!</f>
        <v>#REF!</v>
      </c>
      <c r="J41" s="19" t="e">
        <f>'прогноз 2023- 2030'!#REF!</f>
        <v>#REF!</v>
      </c>
      <c r="K41" s="19" t="e">
        <f>'прогноз 2023- 2030'!#REF!</f>
        <v>#REF!</v>
      </c>
      <c r="L41" s="19" t="e">
        <f>'прогноз 2023- 2030'!#REF!</f>
        <v>#REF!</v>
      </c>
      <c r="M41" s="19" t="e">
        <f>'прогноз 2023- 2030'!#REF!</f>
        <v>#REF!</v>
      </c>
      <c r="N41" s="19" t="e">
        <f>'прогноз 2023- 2030'!#REF!</f>
        <v>#REF!</v>
      </c>
      <c r="O41" s="19" t="e">
        <f>'прогноз 2023- 2030'!#REF!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2023- 2030'!#REF!</f>
        <v>#REF!</v>
      </c>
      <c r="H42" s="19" t="e">
        <f>'прогноз 2023- 2030'!#REF!</f>
        <v>#REF!</v>
      </c>
      <c r="I42" s="19" t="e">
        <f>'прогноз 2023- 2030'!#REF!</f>
        <v>#REF!</v>
      </c>
      <c r="J42" s="19" t="e">
        <f>'прогноз 2023- 2030'!#REF!</f>
        <v>#REF!</v>
      </c>
      <c r="K42" s="19" t="e">
        <f>'прогноз 2023- 2030'!#REF!</f>
        <v>#REF!</v>
      </c>
      <c r="L42" s="19" t="e">
        <f>'прогноз 2023- 2030'!#REF!</f>
        <v>#REF!</v>
      </c>
      <c r="M42" s="19" t="e">
        <f>'прогноз 2023- 2030'!#REF!</f>
        <v>#REF!</v>
      </c>
      <c r="N42" s="19" t="e">
        <f>'прогноз 2023- 2030'!#REF!</f>
        <v>#REF!</v>
      </c>
      <c r="O42" s="19" t="e">
        <f>'прогноз 2023- 2030'!#REF!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2023- 2030'!#REF!</f>
        <v>#REF!</v>
      </c>
      <c r="H43" s="19" t="e">
        <f>'прогноз 2023- 2030'!#REF!</f>
        <v>#REF!</v>
      </c>
      <c r="I43" s="19" t="e">
        <f>'прогноз 2023- 2030'!#REF!</f>
        <v>#REF!</v>
      </c>
      <c r="J43" s="19" t="e">
        <f>'прогноз 2023- 2030'!#REF!</f>
        <v>#REF!</v>
      </c>
      <c r="K43" s="19" t="e">
        <f>'прогноз 2023- 2030'!#REF!</f>
        <v>#REF!</v>
      </c>
      <c r="L43" s="19" t="e">
        <f>'прогноз 2023- 2030'!#REF!</f>
        <v>#REF!</v>
      </c>
      <c r="M43" s="19" t="e">
        <f>'прогноз 2023- 2030'!#REF!</f>
        <v>#REF!</v>
      </c>
      <c r="N43" s="19" t="e">
        <f>'прогноз 2023- 2030'!#REF!</f>
        <v>#REF!</v>
      </c>
      <c r="O43" s="19" t="e">
        <f>'прогноз 2023- 2030'!#REF!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2023- 2030'!D37</f>
        <v>0</v>
      </c>
      <c r="H44" s="19">
        <f>'прогноз 2023- 2030'!F37</f>
        <v>0</v>
      </c>
      <c r="I44" s="19">
        <f>'прогноз 2023- 2030'!G37</f>
        <v>0</v>
      </c>
      <c r="J44" s="19">
        <f>'прогноз 2023- 2030'!H37</f>
        <v>0</v>
      </c>
      <c r="K44" s="19">
        <f>'прогноз 2023- 2030'!I37</f>
        <v>0</v>
      </c>
      <c r="L44" s="19">
        <f>'прогноз 2023- 2030'!J37</f>
        <v>0</v>
      </c>
      <c r="M44" s="19">
        <f>'прогноз 2023- 2030'!K37</f>
        <v>0</v>
      </c>
      <c r="N44" s="19" t="e">
        <f>'прогноз 2023- 2030'!#REF!</f>
        <v>#REF!</v>
      </c>
      <c r="O44" s="19" t="e">
        <f>'прогноз 2023- 2030'!#REF!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2023- 2030'!D38</f>
        <v>589.11</v>
      </c>
      <c r="H45" s="19">
        <f>'прогноз 2023- 2030'!F38</f>
        <v>630</v>
      </c>
      <c r="I45" s="19">
        <f>'прогноз 2023- 2030'!G38</f>
        <v>631</v>
      </c>
      <c r="J45" s="19">
        <f>'прогноз 2023- 2030'!H38</f>
        <v>632</v>
      </c>
      <c r="K45" s="19">
        <f>'прогноз 2023- 2030'!I38</f>
        <v>633</v>
      </c>
      <c r="L45" s="19">
        <f>'прогноз 2023- 2030'!J38</f>
        <v>634</v>
      </c>
      <c r="M45" s="19">
        <f>'прогноз 2023- 2030'!K38</f>
        <v>635</v>
      </c>
      <c r="N45" s="19" t="e">
        <f>'прогноз 2023- 2030'!#REF!</f>
        <v>#REF!</v>
      </c>
      <c r="O45" s="19" t="e">
        <f>'прогноз 2023- 2030'!#REF!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2023- 2030'!D39</f>
        <v>282.52999999999997</v>
      </c>
      <c r="H46" s="19">
        <f>'прогноз 2023- 2030'!F39</f>
        <v>296</v>
      </c>
      <c r="I46" s="19">
        <f>'прогноз 2023- 2030'!G39</f>
        <v>297</v>
      </c>
      <c r="J46" s="19">
        <f>'прогноз 2023- 2030'!H39</f>
        <v>297</v>
      </c>
      <c r="K46" s="19">
        <f>'прогноз 2023- 2030'!I39</f>
        <v>298</v>
      </c>
      <c r="L46" s="19">
        <f>'прогноз 2023- 2030'!J39</f>
        <v>298.5</v>
      </c>
      <c r="M46" s="19">
        <f>'прогноз 2023- 2030'!K39</f>
        <v>300</v>
      </c>
      <c r="N46" s="19" t="e">
        <f>'прогноз 2023- 2030'!#REF!</f>
        <v>#REF!</v>
      </c>
      <c r="O46" s="19" t="e">
        <f>'прогноз 2023- 2030'!#REF!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2023- 2030'!D42</f>
        <v>1772.82</v>
      </c>
      <c r="H47" s="19">
        <f>'прогноз 2023- 2030'!F42</f>
        <v>1946.4989439999999</v>
      </c>
      <c r="I47" s="19">
        <f>'прогноз 2023- 2030'!G42</f>
        <v>1950.2785535999999</v>
      </c>
      <c r="J47" s="19">
        <f>'прогноз 2023- 2030'!H42</f>
        <v>2004.89391232</v>
      </c>
      <c r="K47" s="19">
        <f>'прогноз 2023- 2030'!I42</f>
        <v>2018.5383029760001</v>
      </c>
      <c r="L47" s="19">
        <f>'прогноз 2023- 2030'!J42</f>
        <v>2063.0358357772802</v>
      </c>
      <c r="M47" s="19">
        <f>'прогноз 2023- 2030'!K42</f>
        <v>2085.1500669742099</v>
      </c>
      <c r="N47" s="19" t="e">
        <f>'прогноз 2023- 2030'!#REF!</f>
        <v>#REF!</v>
      </c>
      <c r="O47" s="19" t="e">
        <f>'прогноз 2023- 2030'!#REF!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2023- 2030'!#REF!</f>
        <v>#REF!</v>
      </c>
      <c r="H48" s="19" t="e">
        <f>'прогноз 2023- 2030'!#REF!</f>
        <v>#REF!</v>
      </c>
      <c r="I48" s="19" t="e">
        <f>'прогноз 2023- 2030'!#REF!</f>
        <v>#REF!</v>
      </c>
      <c r="J48" s="19" t="e">
        <f>'прогноз 2023- 2030'!#REF!</f>
        <v>#REF!</v>
      </c>
      <c r="K48" s="19" t="e">
        <f>'прогноз 2023- 2030'!#REF!</f>
        <v>#REF!</v>
      </c>
      <c r="L48" s="19" t="e">
        <f>'прогноз 2023- 2030'!#REF!</f>
        <v>#REF!</v>
      </c>
      <c r="M48" s="19" t="e">
        <f>'прогноз 2023- 2030'!#REF!</f>
        <v>#REF!</v>
      </c>
      <c r="N48" s="19" t="e">
        <f>'прогноз 2023- 2030'!#REF!</f>
        <v>#REF!</v>
      </c>
      <c r="O48" s="19" t="e">
        <f>'прогноз 2023- 2030'!#REF!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2023- 2030'!D44</f>
        <v>27.4</v>
      </c>
      <c r="H49" s="19">
        <f>'прогноз 2023- 2030'!F44</f>
        <v>25.5</v>
      </c>
      <c r="I49" s="19">
        <f>'прогноз 2023- 2030'!G44</f>
        <v>37.5</v>
      </c>
      <c r="J49" s="19">
        <f>'прогноз 2023- 2030'!H44</f>
        <v>26</v>
      </c>
      <c r="K49" s="19">
        <f>'прогноз 2023- 2030'!I44</f>
        <v>56.25</v>
      </c>
      <c r="L49" s="19">
        <f>'прогноз 2023- 2030'!J44</f>
        <v>27</v>
      </c>
      <c r="M49" s="19">
        <f>'прогноз 2023- 2030'!K44</f>
        <v>73.125</v>
      </c>
      <c r="N49" s="19" t="e">
        <f>'прогноз 2023- 2030'!#REF!</f>
        <v>#REF!</v>
      </c>
      <c r="O49" s="19" t="e">
        <f>'прогноз 2023- 2030'!#REF!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2023- 2030'!D46</f>
        <v>167.89</v>
      </c>
      <c r="H51" s="19">
        <f>'прогноз 2023- 2030'!F46</f>
        <v>176</v>
      </c>
      <c r="I51" s="19">
        <f>'прогноз 2023- 2030'!G46</f>
        <v>177</v>
      </c>
      <c r="J51" s="19">
        <f>'прогноз 2023- 2030'!H46</f>
        <v>177.5</v>
      </c>
      <c r="K51" s="19">
        <f>'прогноз 2023- 2030'!I46</f>
        <v>178</v>
      </c>
      <c r="L51" s="19">
        <f>'прогноз 2023- 2030'!J46</f>
        <v>179.5</v>
      </c>
      <c r="M51" s="19">
        <f>'прогноз 2023- 2030'!K46</f>
        <v>180</v>
      </c>
      <c r="N51" s="19" t="e">
        <f>'прогноз 2023- 2030'!#REF!</f>
        <v>#REF!</v>
      </c>
      <c r="O51" s="19" t="e">
        <f>'прогноз 2023- 2030'!#REF!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2023- 2030'!D47</f>
        <v>0</v>
      </c>
      <c r="H52" s="19">
        <f>'прогноз 2023- 2030'!F47</f>
        <v>0</v>
      </c>
      <c r="I52" s="19">
        <f>'прогноз 2023- 2030'!G47</f>
        <v>0</v>
      </c>
      <c r="J52" s="19">
        <f>'прогноз 2023- 2030'!H47</f>
        <v>0</v>
      </c>
      <c r="K52" s="19">
        <f>'прогноз 2023- 2030'!I47</f>
        <v>0</v>
      </c>
      <c r="L52" s="19">
        <f>'прогноз 2023- 2030'!J47</f>
        <v>0</v>
      </c>
      <c r="M52" s="19">
        <f>'прогноз 2023- 2030'!K47</f>
        <v>0</v>
      </c>
      <c r="N52" s="19" t="e">
        <f>'прогноз 2023- 2030'!#REF!</f>
        <v>#REF!</v>
      </c>
      <c r="O52" s="19" t="e">
        <f>'прогноз 2023- 2030'!#REF!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2023- 2030'!D48</f>
        <v>710</v>
      </c>
      <c r="H53" s="19">
        <f>'прогноз 2023- 2030'!F48</f>
        <v>806</v>
      </c>
      <c r="I53" s="19">
        <f>'прогноз 2023- 2030'!G48</f>
        <v>808</v>
      </c>
      <c r="J53" s="19">
        <f>'прогноз 2023- 2030'!H48</f>
        <v>810</v>
      </c>
      <c r="K53" s="19">
        <f>'прогноз 2023- 2030'!I48</f>
        <v>812</v>
      </c>
      <c r="L53" s="19">
        <f>'прогноз 2023- 2030'!J48</f>
        <v>815</v>
      </c>
      <c r="M53" s="19">
        <f>'прогноз 2023- 2030'!K48</f>
        <v>817</v>
      </c>
      <c r="N53" s="19" t="e">
        <f>'прогноз 2023- 2030'!#REF!</f>
        <v>#REF!</v>
      </c>
      <c r="O53" s="19" t="e">
        <f>'прогноз 2023- 2030'!#REF!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2023- 2030'!D49</f>
        <v>378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2023- 2030'!D50</f>
        <v>368</v>
      </c>
      <c r="H55" s="19">
        <f>'прогноз 2023- 2030'!F50</f>
        <v>377</v>
      </c>
      <c r="I55" s="19">
        <f>'прогноз 2023- 2030'!G50</f>
        <v>381</v>
      </c>
      <c r="J55" s="19">
        <f>'прогноз 2023- 2030'!H50</f>
        <v>384</v>
      </c>
      <c r="K55" s="19">
        <f>'прогноз 2023- 2030'!I50</f>
        <v>388</v>
      </c>
      <c r="L55" s="19">
        <f>'прогноз 2023- 2030'!J50</f>
        <v>391</v>
      </c>
      <c r="M55" s="19">
        <f>'прогноз 2023- 2030'!K50</f>
        <v>392</v>
      </c>
      <c r="N55" s="19" t="e">
        <f>'прогноз 2023- 2030'!#REF!</f>
        <v>#REF!</v>
      </c>
      <c r="O55" s="19" t="e">
        <f>'прогноз 2023- 2030'!#REF!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96" t="s">
        <v>114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8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96" t="s">
        <v>66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100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01" t="s">
        <v>115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3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96" t="s">
        <v>113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8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  <mergeCell ref="N1:O1"/>
    <mergeCell ref="A38:U38"/>
    <mergeCell ref="A63:U63"/>
    <mergeCell ref="A66:U66"/>
    <mergeCell ref="A69:U69"/>
    <mergeCell ref="R1:S1"/>
    <mergeCell ref="T1:U1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2023- 2030</vt:lpstr>
      <vt:lpstr>прогноз до 2024 года </vt:lpstr>
      <vt:lpstr>Лист3</vt:lpstr>
      <vt:lpstr>Лист4</vt:lpstr>
      <vt:lpstr>Лист5</vt:lpstr>
      <vt:lpstr>'прогноз 2023- 2030'!Заголовки_для_печати</vt:lpstr>
      <vt:lpstr>'прогноз до 2024 года '!Заголовки_для_печати</vt:lpstr>
      <vt:lpstr>'прогноз 2023- 2030'!Область_печати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Аргунова Айталина Егоровна</cp:lastModifiedBy>
  <cp:lastPrinted>2024-10-30T01:05:43Z</cp:lastPrinted>
  <dcterms:created xsi:type="dcterms:W3CDTF">2019-10-15T06:24:20Z</dcterms:created>
  <dcterms:modified xsi:type="dcterms:W3CDTF">2024-10-30T01:24:59Z</dcterms:modified>
</cp:coreProperties>
</file>