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4805" windowHeight="7230"/>
  </bookViews>
  <sheets>
    <sheet name="ПФХД 2019" sheetId="5" r:id="rId1"/>
    <sheet name="закупка товаров, работ, услуг" sheetId="6" r:id="rId2"/>
  </sheets>
  <definedNames>
    <definedName name="sub_100821" localSheetId="0">'ПФХД 2019'!$B$7</definedName>
    <definedName name="sub_100822" localSheetId="0">'ПФХД 2019'!$B$8</definedName>
    <definedName name="sub_100823" localSheetId="0">'ПФХД 2019'!$B$10</definedName>
    <definedName name="sub_100824" localSheetId="0">'ПФХД 2019'!$B$12</definedName>
    <definedName name="sub_100825" localSheetId="0">'ПФХД 2019'!$B$13</definedName>
    <definedName name="sub_100826" localSheetId="0">'ПФХД 2019'!$B$14</definedName>
    <definedName name="sub_100827" localSheetId="0">'ПФХД 2019'!$B$15</definedName>
    <definedName name="sub_100828" localSheetId="0">'ПФХД 2019'!$B$16</definedName>
    <definedName name="sub_100829" localSheetId="0">'ПФХД 2019'!$B$18</definedName>
    <definedName name="sub_100831" localSheetId="1">'закупка товаров, работ, услуг'!$B$9</definedName>
    <definedName name="sub_100832" localSheetId="1">'закупка товаров, работ, услуг'!#REF!</definedName>
    <definedName name="sub_100833" localSheetId="1">'закупка товаров, работ, услуг'!$B$12</definedName>
    <definedName name="sub_100834" localSheetId="1">'закупка товаров, работ, услуг'!$A$8</definedName>
    <definedName name="sub_108210" localSheetId="0">'ПФХД 2019'!$B$19</definedName>
    <definedName name="sub_108211" localSheetId="0">'ПФХД 2019'!$A$20</definedName>
    <definedName name="sub_108212" localSheetId="0">'ПФХД 2019'!$A$23</definedName>
    <definedName name="sub_108213" localSheetId="0">'ПФХД 2019'!$A$26</definedName>
    <definedName name="sub_108214" localSheetId="0">'ПФХД 2019'!$A$28</definedName>
    <definedName name="sub_108215" localSheetId="0">'ПФХД 2019'!$A$29</definedName>
    <definedName name="sub_108216" localSheetId="0">'ПФХД 2019'!$A$31</definedName>
    <definedName name="sub_108217" localSheetId="0">'ПФХД 2019'!$A$32</definedName>
    <definedName name="sub_108218" localSheetId="0">'ПФХД 2019'!$A$33</definedName>
    <definedName name="sub_108219" localSheetId="0">'ПФХД 2019'!$A$34</definedName>
    <definedName name="sub_108220" localSheetId="0">'ПФХД 2019'!$A$35</definedName>
    <definedName name="sub_108221" localSheetId="0">'ПФХД 2019'!$A$36</definedName>
    <definedName name="sub_108222" localSheetId="0">'ПФХД 2019'!$A$37</definedName>
    <definedName name="sub_108223" localSheetId="0">'ПФХД 2019'!$A$38</definedName>
    <definedName name="sub_108224" localSheetId="0">'ПФХД 2019'!$A$39</definedName>
    <definedName name="_xlnm.Print_Area" localSheetId="1">'закупка товаров, работ, услуг'!$A$1:$L$21</definedName>
  </definedNames>
  <calcPr calcId="145621"/>
</workbook>
</file>

<file path=xl/calcChain.xml><?xml version="1.0" encoding="utf-8"?>
<calcChain xmlns="http://schemas.openxmlformats.org/spreadsheetml/2006/main">
  <c r="I18" i="5" l="1"/>
  <c r="E31" i="5"/>
  <c r="E24" i="5"/>
  <c r="D15" i="5" l="1"/>
  <c r="F19" i="5"/>
  <c r="G19" i="5"/>
  <c r="H19" i="5"/>
  <c r="I19" i="5"/>
  <c r="I7" i="5"/>
  <c r="D14" i="5"/>
  <c r="E7" i="5"/>
  <c r="E19" i="5" l="1"/>
  <c r="E18" i="5" s="1"/>
  <c r="D36" i="5"/>
  <c r="D37" i="5"/>
  <c r="D19" i="5" l="1"/>
  <c r="D31" i="5"/>
  <c r="D24" i="5" l="1"/>
  <c r="D22" i="5"/>
  <c r="D23" i="5"/>
  <c r="D26" i="5"/>
  <c r="D28" i="5"/>
  <c r="D29" i="5"/>
  <c r="E20" i="5"/>
  <c r="F18" i="5"/>
  <c r="G18" i="5"/>
  <c r="H18" i="5"/>
  <c r="D18" i="5" l="1"/>
  <c r="E38" i="5"/>
  <c r="G12" i="6" l="1"/>
  <c r="D12" i="6" s="1"/>
  <c r="D38" i="5" l="1"/>
  <c r="D11" i="6" l="1"/>
  <c r="I9" i="6" l="1"/>
  <c r="J9" i="6"/>
  <c r="K9" i="6"/>
  <c r="L9" i="6"/>
  <c r="H9" i="6"/>
  <c r="F9" i="6"/>
  <c r="E9" i="6"/>
  <c r="D9" i="6"/>
  <c r="H11" i="6"/>
  <c r="G9" i="6" l="1"/>
  <c r="D11" i="5" l="1"/>
  <c r="D10" i="5"/>
  <c r="D7" i="5" s="1"/>
  <c r="J7" i="5"/>
  <c r="D16" i="5"/>
  <c r="D12" i="5"/>
  <c r="J19" i="5"/>
  <c r="J18" i="5" s="1"/>
  <c r="D21" i="5"/>
  <c r="D20" i="5"/>
  <c r="D13" i="5"/>
</calcChain>
</file>

<file path=xl/sharedStrings.xml><?xml version="1.0" encoding="utf-8"?>
<sst xmlns="http://schemas.openxmlformats.org/spreadsheetml/2006/main" count="133" uniqueCount="80">
  <si>
    <t>III. Показатели по поступлениям и выплатам учреждения</t>
  </si>
  <si>
    <t>Наименование показателя</t>
  </si>
  <si>
    <t>в том числе:</t>
  </si>
  <si>
    <t>из них:</t>
  </si>
  <si>
    <t>Начисления на выплаты по оплате труда</t>
  </si>
  <si>
    <t>Главный бухгалтер</t>
  </si>
  <si>
    <t>Директор МБУ ФОК "Каскад"</t>
  </si>
  <si>
    <t>Новицкая А.В.</t>
  </si>
  <si>
    <t>Бугера Е.В.</t>
  </si>
  <si>
    <t xml:space="preserve"> </t>
  </si>
  <si>
    <t xml:space="preserve">  </t>
  </si>
  <si>
    <t>Таблица 2</t>
  </si>
  <si>
    <t>Код строки</t>
  </si>
  <si>
    <t>всего</t>
  </si>
  <si>
    <t>из них гранты</t>
  </si>
  <si>
    <t>Поступления от доходов, всего:</t>
  </si>
  <si>
    <t>X</t>
  </si>
  <si>
    <t>в том числе: доходы от собственности</t>
  </si>
  <si>
    <t>доходы от оказания услуг, работ</t>
  </si>
  <si>
    <t>иные субсидии, предоставленные из бюджета МО «Мирнинский район»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</si>
  <si>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</si>
  <si>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</si>
  <si>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</si>
  <si>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</si>
  <si>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</si>
  <si>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</si>
  <si>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</si>
  <si>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</si>
  <si>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</si>
  <si>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из них: увеличение остатков средств</t>
  </si>
  <si>
    <t>прочие поступления</t>
  </si>
  <si>
    <t>Выбытие финансовых активов, всего</t>
  </si>
  <si>
    <t>Из них: 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</si>
  <si>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</si>
  <si>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</si>
  <si>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</si>
  <si>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побюджетной классификации Российской Федерации</t>
  </si>
  <si>
    <t>субсидии на финансое обеспечение выполнения муниципального задания бюджета МО "Мирнинский район"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</si>
  <si>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</si>
  <si>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</si>
  <si>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</si>
  <si>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</si>
  <si>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Объем финансового обеспечения</t>
  </si>
  <si>
    <t>доходы от штрафов, пеней, иных сумм принудительного изъятия</t>
  </si>
  <si>
    <t>безвозмездные перечисления организациям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</si>
  <si>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</si>
  <si>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 xml:space="preserve">оплата труда </t>
  </si>
  <si>
    <t xml:space="preserve">804 00000000000041 130 </t>
  </si>
  <si>
    <t>Таблица 2.1</t>
  </si>
  <si>
    <t>Год</t>
  </si>
  <si>
    <t>начала</t>
  </si>
  <si>
    <t>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</si>
  <si>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</si>
  <si>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</si>
  <si>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 г. N 44-ФЗ "О контрактной системе в сфере закупок товаров, работ, услуг для</t>
  </si>
  <si>
    <t>в соответствии с Федеральным законом от 18 июля 2011 г.</t>
  </si>
  <si>
    <t>на закупку товаров работ, услуг по году начала закупки:</t>
  </si>
  <si>
    <t>Выплаты по расходам на  закупку товаров, работ, услуг всего:</t>
  </si>
  <si>
    <t>на оплату контрактов, заключённых до начала очередного финансового года</t>
  </si>
  <si>
    <t>N 223-ФЗ "О закупках товаров, работ, услуг отдельными видами юридических лиц</t>
  </si>
  <si>
    <t>обеспечения муниципальных услуг</t>
  </si>
  <si>
    <t>на 2017г. очередной финансовый год</t>
  </si>
  <si>
    <t>на 2018 г. 1-ый год планового периода</t>
  </si>
  <si>
    <t>на 2019_г. 2-ой год планового периода</t>
  </si>
  <si>
    <t>Гл. бухгалтер</t>
  </si>
  <si>
    <t>Директор МБУ ФОК "КАСКАД"</t>
  </si>
  <si>
    <t>804 1105 14100220011 112 211</t>
  </si>
  <si>
    <t>805 1105 1410022001 119 213</t>
  </si>
  <si>
    <t>805 1105 1410022001 112 212</t>
  </si>
  <si>
    <t>804 1105 1410022001 851</t>
  </si>
  <si>
    <t>805 1105 1410022001 112 226</t>
  </si>
  <si>
    <t>Командировочные расходы</t>
  </si>
  <si>
    <t>на 2019г. очередной финансовый год</t>
  </si>
  <si>
    <t>на 2020 г. 1-ый год планового периода</t>
  </si>
  <si>
    <t>на 2021_г. 2-ой год планового периода</t>
  </si>
  <si>
    <t>804 00000000000041 131</t>
  </si>
  <si>
    <t>804 00000000000000 131</t>
  </si>
  <si>
    <t>804 00000000000095 183</t>
  </si>
  <si>
    <t>804 00000000000100 152</t>
  </si>
  <si>
    <t xml:space="preserve">IV. Показатели выплат по расходам на закупку товаров, работ, услуг на  1 октября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</si>
</sst>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EFA06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164" fontId="1" fillId="0" borderId="3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justify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justify" vertical="center" wrapText="1"/>
    </xf>
    <xf numFmtId="43" fontId="1" fillId="0" borderId="3" xfId="0" applyNumberFormat="1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43" fontId="1" fillId="0" borderId="3" xfId="0" applyNumberFormat="1" applyFont="1" applyBorder="1"/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justify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164" fontId="1" fillId="2" borderId="3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justify" vertical="center" wrapText="1"/>
    </xf>
    <xf numFmtId="164" fontId="1" fillId="2" borderId="6" xfId="0" applyNumberFormat="1" applyFont="1" applyFill="1" applyBorder="1" applyAlignment="1">
      <alignment horizontal="justify" vertical="center" wrapText="1"/>
    </xf>
    <xf numFmtId="0" fontId="6" fillId="0" borderId="0" xfId="0" applyFont="1"/>
    <xf numFmtId="164" fontId="1" fillId="2" borderId="6" xfId="0" applyNumberFormat="1" applyFont="1" applyFill="1" applyBorder="1" applyAlignment="1">
      <alignment horizontal="justify" vertical="center" wrapText="1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justify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164" fontId="1" fillId="2" borderId="4" xfId="0" applyNumberFormat="1" applyFont="1" applyFill="1" applyBorder="1" applyAlignment="1">
      <alignment horizontal="justify" vertical="center" wrapText="1"/>
    </xf>
    <xf numFmtId="164" fontId="1" fillId="2" borderId="6" xfId="0" applyNumberFormat="1" applyFont="1" applyFill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2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AE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garantf1://12088083.0/" TargetMode="External"/><Relationship Id="rId1" Type="http://schemas.openxmlformats.org/officeDocument/2006/relationships/hyperlink" Target="garantf1://70253464.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view="pageBreakPreview" zoomScale="82" zoomScaleNormal="84" zoomScaleSheetLayoutView="82" workbookViewId="0">
      <pane ySplit="5" topLeftCell="A22" activePane="bottomLeft" state="frozen"/>
      <selection pane="bottomLeft" activeCell="I18" sqref="I18"/>
    </sheetView>
  </sheetViews>
  <sheetFormatPr defaultRowHeight="15" x14ac:dyDescent="0.25"/>
  <cols>
    <col min="1" max="1" width="31.7109375" customWidth="1"/>
    <col min="2" max="2" width="9.140625" customWidth="1"/>
    <col min="3" max="3" width="35.42578125" customWidth="1"/>
    <col min="4" max="4" width="21.140625" customWidth="1"/>
    <col min="5" max="5" width="19.5703125" customWidth="1"/>
    <col min="6" max="6" width="18.85546875" customWidth="1"/>
    <col min="7" max="7" width="22.140625" customWidth="1"/>
    <col min="8" max="8" width="23.140625" customWidth="1"/>
    <col min="9" max="9" width="18.5703125" customWidth="1"/>
    <col min="15" max="15" width="35.85546875" customWidth="1"/>
  </cols>
  <sheetData>
    <row r="1" spans="1:15" ht="16.5" thickBot="1" x14ac:dyDescent="0.3">
      <c r="A1" s="1" t="s">
        <v>0</v>
      </c>
      <c r="E1" s="2" t="s">
        <v>11</v>
      </c>
    </row>
    <row r="2" spans="1:15" ht="16.5" customHeight="1" thickBot="1" x14ac:dyDescent="0.3">
      <c r="A2" s="55" t="s">
        <v>1</v>
      </c>
      <c r="B2" s="55" t="s">
        <v>12</v>
      </c>
      <c r="C2" s="55" t="s">
        <v>36</v>
      </c>
      <c r="D2" s="66" t="s">
        <v>42</v>
      </c>
      <c r="E2" s="67"/>
      <c r="F2" s="67"/>
      <c r="G2" s="67"/>
      <c r="H2" s="67"/>
      <c r="I2" s="67"/>
      <c r="J2" s="68"/>
    </row>
    <row r="3" spans="1:15" ht="29.25" customHeight="1" thickBot="1" x14ac:dyDescent="0.3">
      <c r="A3" s="57"/>
      <c r="B3" s="57"/>
      <c r="C3" s="57"/>
      <c r="D3" s="55" t="s">
        <v>13</v>
      </c>
      <c r="E3" s="66" t="s">
        <v>2</v>
      </c>
      <c r="F3" s="67"/>
      <c r="G3" s="67"/>
      <c r="H3" s="67"/>
      <c r="I3" s="67"/>
      <c r="J3" s="68"/>
    </row>
    <row r="4" spans="1:15" ht="122.25" customHeight="1" x14ac:dyDescent="0.25">
      <c r="A4" s="57"/>
      <c r="B4" s="57"/>
      <c r="C4" s="57"/>
      <c r="D4" s="57"/>
      <c r="E4" s="58" t="s">
        <v>37</v>
      </c>
      <c r="F4" s="58" t="s">
        <v>38</v>
      </c>
      <c r="G4" s="58" t="s">
        <v>39</v>
      </c>
      <c r="H4" s="58" t="s">
        <v>40</v>
      </c>
      <c r="I4" s="69" t="s">
        <v>41</v>
      </c>
      <c r="J4" s="70"/>
    </row>
    <row r="5" spans="1:15" ht="36.75" customHeight="1" thickBot="1" x14ac:dyDescent="0.3">
      <c r="A5" s="56"/>
      <c r="B5" s="56"/>
      <c r="C5" s="56"/>
      <c r="D5" s="56"/>
      <c r="E5" s="59"/>
      <c r="F5" s="59"/>
      <c r="G5" s="59"/>
      <c r="H5" s="59"/>
      <c r="I5" s="7" t="s">
        <v>13</v>
      </c>
      <c r="J5" s="7" t="s">
        <v>14</v>
      </c>
    </row>
    <row r="6" spans="1:15" ht="16.5" thickBot="1" x14ac:dyDescent="0.3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</row>
    <row r="7" spans="1:15" ht="32.25" thickBot="1" x14ac:dyDescent="0.3">
      <c r="A7" s="27" t="s">
        <v>15</v>
      </c>
      <c r="B7" s="28">
        <v>100</v>
      </c>
      <c r="C7" s="28" t="s">
        <v>16</v>
      </c>
      <c r="D7" s="29">
        <f>D10+D11+D8+D14+D15</f>
        <v>33042821.91</v>
      </c>
      <c r="E7" s="29">
        <f>E10+E11+E14</f>
        <v>27692642.91</v>
      </c>
      <c r="F7" s="29"/>
      <c r="G7" s="29"/>
      <c r="H7" s="29"/>
      <c r="I7" s="29">
        <f>I10+I11+I8+I15</f>
        <v>5350179</v>
      </c>
      <c r="J7" s="30">
        <f>J10+J15</f>
        <v>0</v>
      </c>
    </row>
    <row r="8" spans="1:15" ht="49.5" customHeight="1" thickBot="1" x14ac:dyDescent="0.3">
      <c r="A8" s="10" t="s">
        <v>17</v>
      </c>
      <c r="B8" s="9">
        <v>110</v>
      </c>
      <c r="C8" s="22" t="s">
        <v>75</v>
      </c>
      <c r="D8" s="18">
        <v>350179</v>
      </c>
      <c r="E8" s="9" t="s">
        <v>16</v>
      </c>
      <c r="F8" s="9" t="s">
        <v>16</v>
      </c>
      <c r="G8" s="9" t="s">
        <v>16</v>
      </c>
      <c r="H8" s="9" t="s">
        <v>16</v>
      </c>
      <c r="I8" s="18">
        <v>350179</v>
      </c>
      <c r="J8" s="9" t="s">
        <v>16</v>
      </c>
    </row>
    <row r="9" spans="1:15" ht="16.5" thickBot="1" x14ac:dyDescent="0.3">
      <c r="A9" s="12"/>
      <c r="B9" s="11"/>
      <c r="C9" s="11"/>
      <c r="D9" s="11"/>
      <c r="E9" s="11"/>
      <c r="F9" s="11"/>
      <c r="G9" s="11"/>
      <c r="H9" s="11"/>
      <c r="I9" s="18"/>
      <c r="J9" s="11"/>
    </row>
    <row r="10" spans="1:15" ht="30" customHeight="1" thickBot="1" x14ac:dyDescent="0.3">
      <c r="A10" s="55" t="s">
        <v>18</v>
      </c>
      <c r="B10" s="9">
        <v>120</v>
      </c>
      <c r="C10" s="22" t="s">
        <v>76</v>
      </c>
      <c r="D10" s="21">
        <f>E10+H10+I10+J10</f>
        <v>26044566.91</v>
      </c>
      <c r="E10" s="18">
        <v>26044566.91</v>
      </c>
      <c r="F10" s="9" t="s">
        <v>16</v>
      </c>
      <c r="G10" s="9" t="s">
        <v>16</v>
      </c>
      <c r="H10" s="18">
        <v>0</v>
      </c>
      <c r="I10" s="18">
        <v>0</v>
      </c>
      <c r="J10" s="18">
        <v>0</v>
      </c>
    </row>
    <row r="11" spans="1:15" ht="30" customHeight="1" thickBot="1" x14ac:dyDescent="0.3">
      <c r="A11" s="56"/>
      <c r="B11" s="9">
        <v>120</v>
      </c>
      <c r="C11" s="22" t="s">
        <v>77</v>
      </c>
      <c r="D11" s="21">
        <f>E11+H11+I11+J11</f>
        <v>1242648</v>
      </c>
      <c r="E11" s="18">
        <v>1242648</v>
      </c>
      <c r="F11" s="9" t="s">
        <v>16</v>
      </c>
      <c r="G11" s="9" t="s">
        <v>16</v>
      </c>
      <c r="H11" s="18">
        <v>0</v>
      </c>
      <c r="I11" s="18">
        <v>0</v>
      </c>
      <c r="J11" s="18">
        <v>0</v>
      </c>
    </row>
    <row r="12" spans="1:15" ht="60.75" customHeight="1" thickBot="1" x14ac:dyDescent="0.3">
      <c r="A12" s="16" t="s">
        <v>43</v>
      </c>
      <c r="B12" s="17">
        <v>130</v>
      </c>
      <c r="C12" s="23" t="s">
        <v>47</v>
      </c>
      <c r="D12" s="19">
        <f>I12</f>
        <v>0</v>
      </c>
      <c r="E12" s="17" t="s">
        <v>16</v>
      </c>
      <c r="F12" s="17" t="s">
        <v>16</v>
      </c>
      <c r="G12" s="17" t="s">
        <v>16</v>
      </c>
      <c r="H12" s="17" t="s">
        <v>16</v>
      </c>
      <c r="I12" s="19">
        <v>0</v>
      </c>
      <c r="J12" s="17" t="s">
        <v>16</v>
      </c>
      <c r="O12" s="52"/>
    </row>
    <row r="13" spans="1:15" ht="105.75" customHeight="1" thickBot="1" x14ac:dyDescent="0.3">
      <c r="A13" s="10" t="s">
        <v>45</v>
      </c>
      <c r="B13" s="8">
        <v>140</v>
      </c>
      <c r="C13" s="25" t="s">
        <v>47</v>
      </c>
      <c r="D13" s="20">
        <f>I13</f>
        <v>0</v>
      </c>
      <c r="E13" s="8" t="s">
        <v>16</v>
      </c>
      <c r="F13" s="8" t="s">
        <v>16</v>
      </c>
      <c r="G13" s="8" t="s">
        <v>16</v>
      </c>
      <c r="H13" s="8" t="s">
        <v>16</v>
      </c>
      <c r="I13" s="20">
        <v>0</v>
      </c>
      <c r="J13" s="8" t="s">
        <v>16</v>
      </c>
      <c r="O13" s="52"/>
    </row>
    <row r="14" spans="1:15" ht="48" thickBot="1" x14ac:dyDescent="0.3">
      <c r="A14" s="10" t="s">
        <v>19</v>
      </c>
      <c r="B14" s="9">
        <v>150</v>
      </c>
      <c r="C14" s="22" t="s">
        <v>78</v>
      </c>
      <c r="D14" s="21">
        <f>E14</f>
        <v>405428</v>
      </c>
      <c r="E14" s="53">
        <v>405428</v>
      </c>
      <c r="F14" s="18">
        <v>0</v>
      </c>
      <c r="G14" s="18">
        <v>0</v>
      </c>
      <c r="H14" s="9" t="s">
        <v>16</v>
      </c>
      <c r="I14" s="9" t="s">
        <v>16</v>
      </c>
      <c r="J14" s="9" t="s">
        <v>16</v>
      </c>
    </row>
    <row r="15" spans="1:15" ht="31.5" customHeight="1" thickBot="1" x14ac:dyDescent="0.3">
      <c r="A15" s="10" t="s">
        <v>20</v>
      </c>
      <c r="B15" s="9">
        <v>160</v>
      </c>
      <c r="C15" s="54">
        <v>8.04E+19</v>
      </c>
      <c r="D15" s="21">
        <f>I15</f>
        <v>5000000</v>
      </c>
      <c r="E15" s="9" t="s">
        <v>16</v>
      </c>
      <c r="F15" s="9" t="s">
        <v>16</v>
      </c>
      <c r="G15" s="9" t="s">
        <v>16</v>
      </c>
      <c r="H15" s="9" t="s">
        <v>16</v>
      </c>
      <c r="I15" s="18">
        <v>5000000</v>
      </c>
      <c r="J15" s="18">
        <v>0</v>
      </c>
    </row>
    <row r="16" spans="1:15" ht="48" customHeight="1" thickBot="1" x14ac:dyDescent="0.3">
      <c r="A16" s="10" t="s">
        <v>21</v>
      </c>
      <c r="B16" s="9">
        <v>180</v>
      </c>
      <c r="C16" s="9" t="s">
        <v>16</v>
      </c>
      <c r="D16" s="18">
        <f>I16</f>
        <v>0</v>
      </c>
      <c r="E16" s="9" t="s">
        <v>16</v>
      </c>
      <c r="F16" s="9" t="s">
        <v>16</v>
      </c>
      <c r="G16" s="9" t="s">
        <v>16</v>
      </c>
      <c r="H16" s="9" t="s">
        <v>16</v>
      </c>
      <c r="I16" s="18">
        <v>0</v>
      </c>
      <c r="J16" s="26" t="s">
        <v>16</v>
      </c>
    </row>
    <row r="17" spans="1:10" ht="16.5" thickBot="1" x14ac:dyDescent="0.3">
      <c r="A17" s="12"/>
      <c r="B17" s="11"/>
      <c r="C17" s="11"/>
      <c r="D17" s="11"/>
      <c r="E17" s="11"/>
      <c r="F17" s="11"/>
      <c r="G17" s="11"/>
      <c r="H17" s="11"/>
      <c r="I17" s="11"/>
      <c r="J17" s="11"/>
    </row>
    <row r="18" spans="1:10" ht="27" customHeight="1" thickBot="1" x14ac:dyDescent="0.3">
      <c r="A18" s="27" t="s">
        <v>22</v>
      </c>
      <c r="B18" s="28">
        <v>200</v>
      </c>
      <c r="C18" s="28" t="s">
        <v>16</v>
      </c>
      <c r="D18" s="29">
        <f>E18+F18+G18+H18+I18+J18</f>
        <v>33042821.909999996</v>
      </c>
      <c r="E18" s="29">
        <f>E19+E29+E30+E31</f>
        <v>27692642.909999996</v>
      </c>
      <c r="F18" s="29">
        <f t="shared" ref="F18:J18" si="0">F19+F29+F30+F31</f>
        <v>0</v>
      </c>
      <c r="G18" s="29">
        <f t="shared" si="0"/>
        <v>0</v>
      </c>
      <c r="H18" s="29">
        <f t="shared" si="0"/>
        <v>0</v>
      </c>
      <c r="I18" s="29">
        <f>I19+I29+I30+I31-I36</f>
        <v>5350179.0000000009</v>
      </c>
      <c r="J18" s="29">
        <f t="shared" si="0"/>
        <v>0</v>
      </c>
    </row>
    <row r="19" spans="1:10" ht="37.5" customHeight="1" thickBot="1" x14ac:dyDescent="0.3">
      <c r="A19" s="10" t="s">
        <v>23</v>
      </c>
      <c r="B19" s="9">
        <v>210</v>
      </c>
      <c r="C19" s="22"/>
      <c r="D19" s="26">
        <f>E19+F19+G19+H19+I19+J19</f>
        <v>17490267.539999999</v>
      </c>
      <c r="E19" s="18">
        <f>E20+E22+E23+E24+E26+E28</f>
        <v>17490267.539999999</v>
      </c>
      <c r="F19" s="18">
        <f t="shared" ref="F19:I19" si="1">F20+F22+F23+F24+F26+F28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>J20+J22+J23+J26+J28</f>
        <v>0</v>
      </c>
    </row>
    <row r="20" spans="1:10" ht="15.75" x14ac:dyDescent="0.25">
      <c r="A20" s="13" t="s">
        <v>3</v>
      </c>
      <c r="B20" s="55">
        <v>211</v>
      </c>
      <c r="C20" s="60" t="s">
        <v>66</v>
      </c>
      <c r="D20" s="62">
        <f t="shared" ref="D20:D26" si="2">E20+F20+G20+H20+I20+J20</f>
        <v>12428171.689999999</v>
      </c>
      <c r="E20" s="62">
        <f>12413171.69+15000</f>
        <v>12428171.689999999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</row>
    <row r="21" spans="1:10" ht="36.75" customHeight="1" thickBot="1" x14ac:dyDescent="0.3">
      <c r="A21" s="10" t="s">
        <v>46</v>
      </c>
      <c r="B21" s="56"/>
      <c r="C21" s="61"/>
      <c r="D21" s="63">
        <f t="shared" si="2"/>
        <v>0</v>
      </c>
      <c r="E21" s="63"/>
      <c r="F21" s="65"/>
      <c r="G21" s="65"/>
      <c r="H21" s="65"/>
      <c r="I21" s="65"/>
      <c r="J21" s="65"/>
    </row>
    <row r="22" spans="1:10" ht="32.25" thickBot="1" x14ac:dyDescent="0.3">
      <c r="A22" s="12" t="s">
        <v>4</v>
      </c>
      <c r="B22" s="11"/>
      <c r="C22" s="23" t="s">
        <v>67</v>
      </c>
      <c r="D22" s="47">
        <f t="shared" si="2"/>
        <v>3753307.85</v>
      </c>
      <c r="E22" s="48">
        <v>3753307.85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</row>
    <row r="23" spans="1:10" ht="41.25" customHeight="1" thickBot="1" x14ac:dyDescent="0.3">
      <c r="A23" s="10" t="s">
        <v>24</v>
      </c>
      <c r="B23" s="9">
        <v>220</v>
      </c>
      <c r="C23" s="25" t="s">
        <v>68</v>
      </c>
      <c r="D23" s="49">
        <f t="shared" si="2"/>
        <v>1242648</v>
      </c>
      <c r="E23" s="48">
        <v>1242648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</row>
    <row r="24" spans="1:10" ht="41.25" customHeight="1" thickBot="1" x14ac:dyDescent="0.3">
      <c r="A24" s="10" t="s">
        <v>71</v>
      </c>
      <c r="B24" s="9">
        <v>220</v>
      </c>
      <c r="C24" s="22" t="s">
        <v>70</v>
      </c>
      <c r="D24" s="51">
        <f t="shared" si="2"/>
        <v>66140</v>
      </c>
      <c r="E24" s="48">
        <f>64610+1530</f>
        <v>66140</v>
      </c>
      <c r="F24" s="18">
        <v>0</v>
      </c>
      <c r="G24" s="18">
        <v>0</v>
      </c>
      <c r="H24" s="18">
        <v>0</v>
      </c>
      <c r="I24" s="18">
        <v>0</v>
      </c>
      <c r="J24" s="18"/>
    </row>
    <row r="25" spans="1:10" ht="16.5" thickBot="1" x14ac:dyDescent="0.3">
      <c r="A25" s="10" t="s">
        <v>3</v>
      </c>
      <c r="B25" s="11"/>
      <c r="C25" s="22"/>
      <c r="D25" s="19" t="s">
        <v>9</v>
      </c>
      <c r="E25" s="18"/>
      <c r="F25" s="18"/>
      <c r="G25" s="18"/>
      <c r="H25" s="18"/>
      <c r="I25" s="18"/>
      <c r="J25" s="18"/>
    </row>
    <row r="26" spans="1:10" ht="42" customHeight="1" thickBot="1" x14ac:dyDescent="0.3">
      <c r="A26" s="10" t="s">
        <v>25</v>
      </c>
      <c r="B26" s="9">
        <v>230</v>
      </c>
      <c r="C26" s="22"/>
      <c r="D26" s="20">
        <f t="shared" si="2"/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</row>
    <row r="27" spans="1:10" ht="16.5" thickBot="1" x14ac:dyDescent="0.3">
      <c r="A27" s="10" t="s">
        <v>3</v>
      </c>
      <c r="B27" s="11"/>
      <c r="C27" s="22"/>
      <c r="D27" s="18"/>
      <c r="E27" s="18"/>
      <c r="F27" s="18"/>
      <c r="G27" s="18"/>
      <c r="H27" s="18"/>
      <c r="I27" s="18"/>
      <c r="J27" s="18"/>
    </row>
    <row r="28" spans="1:10" ht="33" customHeight="1" thickBot="1" x14ac:dyDescent="0.3">
      <c r="A28" s="16" t="s">
        <v>44</v>
      </c>
      <c r="B28" s="17">
        <v>240</v>
      </c>
      <c r="C28" s="23"/>
      <c r="D28" s="19">
        <f>E28+F28+G28+H28+I28+J28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</row>
    <row r="29" spans="1:10" ht="28.5" customHeight="1" thickBot="1" x14ac:dyDescent="0.3">
      <c r="A29" s="55" t="s">
        <v>26</v>
      </c>
      <c r="B29" s="9">
        <v>250</v>
      </c>
      <c r="C29" s="22" t="s">
        <v>69</v>
      </c>
      <c r="D29" s="19">
        <f t="shared" ref="D29" si="3">E29+F29+G29+H29+I29+J29</f>
        <v>7884.38</v>
      </c>
      <c r="E29" s="18">
        <v>7884.38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</row>
    <row r="30" spans="1:10" ht="36.75" customHeight="1" thickBot="1" x14ac:dyDescent="0.3">
      <c r="A30" s="56"/>
      <c r="B30" s="9">
        <v>250</v>
      </c>
      <c r="C30" s="22"/>
      <c r="D30" s="19"/>
      <c r="E30" s="18"/>
      <c r="F30" s="18"/>
      <c r="G30" s="18"/>
      <c r="H30" s="18"/>
      <c r="I30" s="18"/>
      <c r="J30" s="18"/>
    </row>
    <row r="31" spans="1:10" ht="43.5" customHeight="1" thickBot="1" x14ac:dyDescent="0.3">
      <c r="A31" s="10" t="s">
        <v>27</v>
      </c>
      <c r="B31" s="9">
        <v>260</v>
      </c>
      <c r="C31" s="35" t="s">
        <v>16</v>
      </c>
      <c r="D31" s="19">
        <f>E31+F31+G31+H31+I31+J31</f>
        <v>20177534.880000003</v>
      </c>
      <c r="E31" s="18">
        <f>9872126.14+322364.85</f>
        <v>10194490.99</v>
      </c>
      <c r="F31" s="18"/>
      <c r="G31" s="18">
        <v>0</v>
      </c>
      <c r="H31" s="18">
        <v>0</v>
      </c>
      <c r="I31" s="18">
        <v>9983043.8900000006</v>
      </c>
      <c r="J31" s="18">
        <v>0</v>
      </c>
    </row>
    <row r="32" spans="1:10" ht="32.25" thickBot="1" x14ac:dyDescent="0.3">
      <c r="A32" s="31" t="s">
        <v>28</v>
      </c>
      <c r="B32" s="32">
        <v>300</v>
      </c>
      <c r="C32" s="33" t="s">
        <v>16</v>
      </c>
      <c r="D32" s="34"/>
      <c r="E32" s="34"/>
      <c r="F32" s="34"/>
      <c r="G32" s="34"/>
      <c r="H32" s="34"/>
      <c r="I32" s="34"/>
      <c r="J32" s="34"/>
    </row>
    <row r="33" spans="1:10" ht="32.25" thickBot="1" x14ac:dyDescent="0.3">
      <c r="A33" s="10" t="s">
        <v>29</v>
      </c>
      <c r="B33" s="9">
        <v>310</v>
      </c>
      <c r="C33" s="22"/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</row>
    <row r="34" spans="1:10" ht="25.5" customHeight="1" thickBot="1" x14ac:dyDescent="0.3">
      <c r="A34" s="10" t="s">
        <v>30</v>
      </c>
      <c r="B34" s="9">
        <v>320</v>
      </c>
      <c r="C34" s="22"/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</row>
    <row r="35" spans="1:10" ht="51.75" customHeight="1" thickBot="1" x14ac:dyDescent="0.3">
      <c r="A35" s="31" t="s">
        <v>31</v>
      </c>
      <c r="B35" s="32">
        <v>400</v>
      </c>
      <c r="C35" s="36"/>
      <c r="D35" s="34"/>
      <c r="E35" s="34"/>
      <c r="F35" s="34"/>
      <c r="G35" s="34"/>
      <c r="H35" s="34"/>
      <c r="I35" s="34"/>
      <c r="J35" s="34"/>
    </row>
    <row r="36" spans="1:10" ht="51.75" customHeight="1" thickBot="1" x14ac:dyDescent="0.3">
      <c r="A36" s="10" t="s">
        <v>32</v>
      </c>
      <c r="B36" s="9">
        <v>410</v>
      </c>
      <c r="C36" s="22"/>
      <c r="D36" s="18">
        <f t="shared" ref="D36:D37" si="4">E36+F36+G36+H36+I36</f>
        <v>6500567.2400000002</v>
      </c>
      <c r="E36" s="18">
        <v>1867702.35</v>
      </c>
      <c r="F36" s="18">
        <v>0</v>
      </c>
      <c r="G36" s="18">
        <v>0</v>
      </c>
      <c r="H36" s="18">
        <v>0</v>
      </c>
      <c r="I36" s="18">
        <v>4632864.8899999997</v>
      </c>
      <c r="J36" s="18">
        <v>0</v>
      </c>
    </row>
    <row r="37" spans="1:10" ht="16.5" thickBot="1" x14ac:dyDescent="0.3">
      <c r="A37" s="10" t="s">
        <v>33</v>
      </c>
      <c r="B37" s="9">
        <v>420</v>
      </c>
      <c r="C37" s="22"/>
      <c r="D37" s="18">
        <f t="shared" si="4"/>
        <v>0</v>
      </c>
      <c r="E37" s="18"/>
      <c r="F37" s="18"/>
      <c r="G37" s="18"/>
      <c r="H37" s="18"/>
      <c r="I37" s="18"/>
      <c r="J37" s="18" t="s">
        <v>9</v>
      </c>
    </row>
    <row r="38" spans="1:10" ht="32.25" thickBot="1" x14ac:dyDescent="0.3">
      <c r="A38" s="10" t="s">
        <v>34</v>
      </c>
      <c r="B38" s="9">
        <v>500</v>
      </c>
      <c r="C38" s="24" t="s">
        <v>16</v>
      </c>
      <c r="D38" s="18">
        <f>E38+F38+G38+H38+I38</f>
        <v>6500567.2400000002</v>
      </c>
      <c r="E38" s="18">
        <f>1546243.55+321458.8</f>
        <v>1867702.35</v>
      </c>
      <c r="F38" s="18">
        <v>0</v>
      </c>
      <c r="G38" s="18">
        <v>0</v>
      </c>
      <c r="H38" s="18">
        <v>0</v>
      </c>
      <c r="I38" s="18">
        <v>4632864.8899999997</v>
      </c>
      <c r="J38" s="18">
        <v>0</v>
      </c>
    </row>
    <row r="39" spans="1:10" ht="33.75" customHeight="1" thickBot="1" x14ac:dyDescent="0.3">
      <c r="A39" s="10" t="s">
        <v>35</v>
      </c>
      <c r="B39" s="9">
        <v>600</v>
      </c>
      <c r="C39" s="24" t="s">
        <v>16</v>
      </c>
      <c r="D39" s="18"/>
      <c r="E39" s="18"/>
      <c r="F39" s="18"/>
      <c r="G39" s="18"/>
      <c r="H39" s="18"/>
      <c r="I39" s="18"/>
      <c r="J39" s="18"/>
    </row>
    <row r="40" spans="1:10" ht="15.75" x14ac:dyDescent="0.25">
      <c r="A40" s="2"/>
    </row>
    <row r="42" spans="1:10" ht="15.75" x14ac:dyDescent="0.25">
      <c r="C42" s="50" t="s">
        <v>6</v>
      </c>
      <c r="D42" s="50"/>
      <c r="E42" s="50"/>
      <c r="F42" s="50"/>
      <c r="G42" s="50" t="s">
        <v>7</v>
      </c>
    </row>
    <row r="43" spans="1:10" ht="15.75" x14ac:dyDescent="0.25">
      <c r="C43" s="50"/>
      <c r="D43" s="50"/>
      <c r="E43" s="50"/>
      <c r="F43" s="50"/>
      <c r="G43" s="50"/>
    </row>
    <row r="44" spans="1:10" ht="15.75" x14ac:dyDescent="0.25">
      <c r="C44" s="50" t="s">
        <v>64</v>
      </c>
      <c r="D44" s="50"/>
      <c r="E44" s="50"/>
      <c r="F44" s="50"/>
      <c r="G44" s="50" t="s">
        <v>8</v>
      </c>
    </row>
  </sheetData>
  <mergeCells count="22">
    <mergeCell ref="H4:H5"/>
    <mergeCell ref="H20:H21"/>
    <mergeCell ref="I20:I21"/>
    <mergeCell ref="J20:J21"/>
    <mergeCell ref="G20:G21"/>
    <mergeCell ref="I4:J4"/>
    <mergeCell ref="A29:A30"/>
    <mergeCell ref="A10:A11"/>
    <mergeCell ref="C2:C5"/>
    <mergeCell ref="E4:E5"/>
    <mergeCell ref="F4:F5"/>
    <mergeCell ref="B20:B21"/>
    <mergeCell ref="C20:C21"/>
    <mergeCell ref="D20:D21"/>
    <mergeCell ref="E20:E21"/>
    <mergeCell ref="F20:F21"/>
    <mergeCell ref="A2:A5"/>
    <mergeCell ref="B2:B5"/>
    <mergeCell ref="D2:J2"/>
    <mergeCell ref="D3:D5"/>
    <mergeCell ref="E3:J3"/>
    <mergeCell ref="G4:G5"/>
  </mergeCells>
  <pageMargins left="0.31496062992125984" right="0.11811023622047245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Normal="100" workbookViewId="0">
      <selection activeCell="G12" sqref="G12"/>
    </sheetView>
  </sheetViews>
  <sheetFormatPr defaultRowHeight="15" x14ac:dyDescent="0.25"/>
  <cols>
    <col min="1" max="1" width="51.140625" customWidth="1"/>
    <col min="4" max="4" width="18.7109375" customWidth="1"/>
    <col min="5" max="6" width="17.85546875" customWidth="1"/>
    <col min="7" max="7" width="19.7109375" customWidth="1"/>
    <col min="8" max="8" width="17.5703125" customWidth="1"/>
    <col min="9" max="9" width="18.28515625" customWidth="1"/>
  </cols>
  <sheetData>
    <row r="1" spans="1:12" ht="15.75" x14ac:dyDescent="0.25">
      <c r="A1" s="1" t="s">
        <v>79</v>
      </c>
      <c r="J1" s="2" t="s">
        <v>48</v>
      </c>
    </row>
    <row r="2" spans="1:12" ht="16.5" thickBot="1" x14ac:dyDescent="0.3">
      <c r="A2" s="2"/>
    </row>
    <row r="3" spans="1:12" ht="31.5" customHeight="1" thickBot="1" x14ac:dyDescent="0.3">
      <c r="A3" s="55" t="s">
        <v>1</v>
      </c>
      <c r="B3" s="55" t="s">
        <v>12</v>
      </c>
      <c r="C3" s="4" t="s">
        <v>49</v>
      </c>
      <c r="D3" s="66" t="s">
        <v>52</v>
      </c>
      <c r="E3" s="67"/>
      <c r="F3" s="67"/>
      <c r="G3" s="67"/>
      <c r="H3" s="67"/>
      <c r="I3" s="67"/>
      <c r="J3" s="67"/>
      <c r="K3" s="67"/>
      <c r="L3" s="68"/>
    </row>
    <row r="4" spans="1:12" ht="16.5" thickBot="1" x14ac:dyDescent="0.3">
      <c r="A4" s="57"/>
      <c r="B4" s="57"/>
      <c r="C4" s="5" t="s">
        <v>50</v>
      </c>
      <c r="D4" s="74" t="s">
        <v>53</v>
      </c>
      <c r="E4" s="75"/>
      <c r="F4" s="76"/>
      <c r="G4" s="66" t="s">
        <v>2</v>
      </c>
      <c r="H4" s="67"/>
      <c r="I4" s="67"/>
      <c r="J4" s="67"/>
      <c r="K4" s="67"/>
      <c r="L4" s="68"/>
    </row>
    <row r="5" spans="1:12" ht="90" customHeight="1" x14ac:dyDescent="0.25">
      <c r="A5" s="57"/>
      <c r="B5" s="57"/>
      <c r="C5" s="5" t="s">
        <v>51</v>
      </c>
      <c r="D5" s="71"/>
      <c r="E5" s="72"/>
      <c r="F5" s="73"/>
      <c r="G5" s="77" t="s">
        <v>54</v>
      </c>
      <c r="H5" s="78"/>
      <c r="I5" s="79"/>
      <c r="J5" s="77" t="s">
        <v>55</v>
      </c>
      <c r="K5" s="78"/>
      <c r="L5" s="79"/>
    </row>
    <row r="6" spans="1:12" ht="61.5" customHeight="1" thickBot="1" x14ac:dyDescent="0.3">
      <c r="A6" s="57"/>
      <c r="B6" s="57"/>
      <c r="C6" s="6"/>
      <c r="D6" s="71"/>
      <c r="E6" s="72"/>
      <c r="F6" s="73"/>
      <c r="G6" s="71" t="s">
        <v>60</v>
      </c>
      <c r="H6" s="72"/>
      <c r="I6" s="73"/>
      <c r="J6" s="71" t="s">
        <v>59</v>
      </c>
      <c r="K6" s="72"/>
      <c r="L6" s="73"/>
    </row>
    <row r="7" spans="1:12" ht="71.25" customHeight="1" x14ac:dyDescent="0.25">
      <c r="A7" s="57"/>
      <c r="B7" s="57"/>
      <c r="C7" s="6"/>
      <c r="D7" s="37" t="s">
        <v>72</v>
      </c>
      <c r="E7" s="38" t="s">
        <v>73</v>
      </c>
      <c r="F7" s="38" t="s">
        <v>74</v>
      </c>
      <c r="G7" s="37" t="s">
        <v>72</v>
      </c>
      <c r="H7" s="38" t="s">
        <v>73</v>
      </c>
      <c r="I7" s="38" t="s">
        <v>74</v>
      </c>
      <c r="J7" s="37" t="s">
        <v>61</v>
      </c>
      <c r="K7" s="38" t="s">
        <v>62</v>
      </c>
      <c r="L7" s="38" t="s">
        <v>63</v>
      </c>
    </row>
    <row r="8" spans="1:12" ht="16.5" thickBot="1" x14ac:dyDescent="0.3">
      <c r="A8" s="15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</row>
    <row r="9" spans="1:12" ht="32.25" thickBot="1" x14ac:dyDescent="0.3">
      <c r="A9" s="14" t="s">
        <v>57</v>
      </c>
      <c r="B9" s="3">
        <v>1</v>
      </c>
      <c r="C9" s="3" t="s">
        <v>16</v>
      </c>
      <c r="D9" s="46">
        <f>D11+D12</f>
        <v>20177534.880000003</v>
      </c>
      <c r="E9" s="46">
        <f>E11+E12</f>
        <v>0</v>
      </c>
      <c r="F9" s="46">
        <f>F11+F12</f>
        <v>0</v>
      </c>
      <c r="G9" s="46">
        <f>G11+G12</f>
        <v>20177534.880000003</v>
      </c>
      <c r="H9" s="46">
        <f>H11+H12</f>
        <v>0</v>
      </c>
      <c r="I9" s="46">
        <f t="shared" ref="I9:L9" si="0">I11+I12</f>
        <v>0</v>
      </c>
      <c r="J9" s="46">
        <f t="shared" si="0"/>
        <v>0</v>
      </c>
      <c r="K9" s="46">
        <f t="shared" si="0"/>
        <v>0</v>
      </c>
      <c r="L9" s="46">
        <f t="shared" si="0"/>
        <v>0</v>
      </c>
    </row>
    <row r="10" spans="1:12" ht="16.5" thickBot="1" x14ac:dyDescent="0.3">
      <c r="A10" s="44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5"/>
    </row>
    <row r="11" spans="1:12" ht="32.25" thickBot="1" x14ac:dyDescent="0.3">
      <c r="A11" s="16" t="s">
        <v>58</v>
      </c>
      <c r="B11" s="17">
        <v>1001</v>
      </c>
      <c r="C11" s="17" t="s">
        <v>16</v>
      </c>
      <c r="D11" s="41">
        <f>G11</f>
        <v>0</v>
      </c>
      <c r="E11" s="41">
        <v>0</v>
      </c>
      <c r="F11" s="41">
        <v>0</v>
      </c>
      <c r="G11" s="43">
        <v>0</v>
      </c>
      <c r="H11" s="43">
        <f>-I16</f>
        <v>0</v>
      </c>
      <c r="I11" s="41">
        <v>0</v>
      </c>
      <c r="J11" s="41">
        <v>0</v>
      </c>
      <c r="K11" s="41">
        <v>0</v>
      </c>
      <c r="L11" s="41">
        <v>0</v>
      </c>
    </row>
    <row r="12" spans="1:12" ht="32.25" thickBot="1" x14ac:dyDescent="0.3">
      <c r="A12" s="10" t="s">
        <v>56</v>
      </c>
      <c r="B12" s="9">
        <v>2001</v>
      </c>
      <c r="C12" s="11">
        <v>2019</v>
      </c>
      <c r="D12" s="40">
        <f>G12</f>
        <v>20177534.880000003</v>
      </c>
      <c r="E12" s="40">
        <v>0</v>
      </c>
      <c r="F12" s="40">
        <v>0</v>
      </c>
      <c r="G12" s="40">
        <f>'ПФХД 2019'!D31</f>
        <v>20177534.880000003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</row>
    <row r="13" spans="1:12" ht="16.5" thickBot="1" x14ac:dyDescent="0.3">
      <c r="A13" s="12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5" spans="1:12" ht="15.75" x14ac:dyDescent="0.25">
      <c r="D15" s="50" t="s">
        <v>65</v>
      </c>
      <c r="E15" s="50"/>
      <c r="F15" s="50"/>
      <c r="G15" s="50" t="s">
        <v>7</v>
      </c>
      <c r="H15" s="50"/>
    </row>
    <row r="16" spans="1:12" ht="15.75" x14ac:dyDescent="0.25">
      <c r="D16" s="50"/>
      <c r="E16" s="50"/>
      <c r="F16" s="50"/>
      <c r="G16" s="50"/>
      <c r="H16" s="50"/>
    </row>
    <row r="17" spans="4:11" ht="15.75" x14ac:dyDescent="0.25">
      <c r="D17" s="50" t="s">
        <v>5</v>
      </c>
      <c r="E17" s="50"/>
      <c r="F17" s="50"/>
      <c r="G17" s="50" t="s">
        <v>8</v>
      </c>
      <c r="H17" s="50"/>
      <c r="K17" t="s">
        <v>10</v>
      </c>
    </row>
    <row r="18" spans="4:11" ht="15.75" x14ac:dyDescent="0.25">
      <c r="D18" s="50"/>
      <c r="E18" s="50"/>
      <c r="F18" s="50"/>
      <c r="G18" s="50"/>
      <c r="H18" s="50"/>
    </row>
  </sheetData>
  <mergeCells count="9">
    <mergeCell ref="J6:L6"/>
    <mergeCell ref="A3:A7"/>
    <mergeCell ref="B3:B7"/>
    <mergeCell ref="D3:L3"/>
    <mergeCell ref="D4:F6"/>
    <mergeCell ref="G4:L4"/>
    <mergeCell ref="G5:I5"/>
    <mergeCell ref="G6:I6"/>
    <mergeCell ref="J5:L5"/>
  </mergeCells>
  <hyperlinks>
    <hyperlink ref="G5" r:id="rId1" display="garantf1://70253464.15/"/>
    <hyperlink ref="J5" r:id="rId2" display="garantf1://12088083.0/"/>
  </hyperlinks>
  <pageMargins left="0.7" right="0.7" top="0.75" bottom="0.75" header="0.3" footer="0.3"/>
  <pageSetup paperSize="9" scale="6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ПФХД 2019</vt:lpstr>
      <vt:lpstr>закупка товаров, работ, услуг</vt:lpstr>
      <vt:lpstr>'ПФХД 2019'!sub_100821</vt:lpstr>
      <vt:lpstr>'ПФХД 2019'!sub_100822</vt:lpstr>
      <vt:lpstr>'ПФХД 2019'!sub_100823</vt:lpstr>
      <vt:lpstr>'ПФХД 2019'!sub_100824</vt:lpstr>
      <vt:lpstr>'ПФХД 2019'!sub_100825</vt:lpstr>
      <vt:lpstr>'ПФХД 2019'!sub_100826</vt:lpstr>
      <vt:lpstr>'ПФХД 2019'!sub_100827</vt:lpstr>
      <vt:lpstr>'ПФХД 2019'!sub_100828</vt:lpstr>
      <vt:lpstr>'ПФХД 2019'!sub_100829</vt:lpstr>
      <vt:lpstr>'закупка товаров, работ, услуг'!sub_100831</vt:lpstr>
      <vt:lpstr>'закупка товаров, работ, услуг'!sub_100833</vt:lpstr>
      <vt:lpstr>'закупка товаров, работ, услуг'!sub_100834</vt:lpstr>
      <vt:lpstr>'ПФХД 2019'!sub_108210</vt:lpstr>
      <vt:lpstr>'ПФХД 2019'!sub_108211</vt:lpstr>
      <vt:lpstr>'ПФХД 2019'!sub_108212</vt:lpstr>
      <vt:lpstr>'ПФХД 2019'!sub_108213</vt:lpstr>
      <vt:lpstr>'ПФХД 2019'!sub_108214</vt:lpstr>
      <vt:lpstr>'ПФХД 2019'!sub_108215</vt:lpstr>
      <vt:lpstr>'ПФХД 2019'!sub_108216</vt:lpstr>
      <vt:lpstr>'ПФХД 2019'!sub_108217</vt:lpstr>
      <vt:lpstr>'ПФХД 2019'!sub_108218</vt:lpstr>
      <vt:lpstr>'ПФХД 2019'!sub_108219</vt:lpstr>
      <vt:lpstr>'ПФХД 2019'!sub_108220</vt:lpstr>
      <vt:lpstr>'ПФХД 2019'!sub_108221</vt:lpstr>
      <vt:lpstr>'ПФХД 2019'!sub_108222</vt:lpstr>
      <vt:lpstr>'ПФХД 2019'!sub_108223</vt:lpstr>
      <vt:lpstr>'ПФХД 2019'!sub_108224</vt:lpstr>
      <vt:lpstr>'закупка товаров, работ, услуг'!Область_печати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2019-10-14T01:14:48Z</dcterms:modified>
</cp:coreProperties>
</file>